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4\"/>
    </mc:Choice>
  </mc:AlternateContent>
  <xr:revisionPtr revIDLastSave="0" documentId="13_ncr:1_{D84F012B-CF5A-4139-84B3-8ADF32F11011}" xr6:coauthVersionLast="47" xr6:coauthVersionMax="47" xr10:uidLastSave="{00000000-0000-0000-0000-000000000000}"/>
  <bookViews>
    <workbookView xWindow="1005" yWindow="345" windowWidth="13215" windowHeight="15180" activeTab="2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</workbook>
</file>

<file path=xl/calcChain.xml><?xml version="1.0" encoding="utf-8"?>
<calcChain xmlns="http://schemas.openxmlformats.org/spreadsheetml/2006/main">
  <c r="D18" i="3" l="1"/>
  <c r="E18" i="3"/>
  <c r="E24" i="3" l="1"/>
  <c r="E69" i="3"/>
  <c r="E19" i="3"/>
  <c r="E20" i="3"/>
  <c r="E23" i="3"/>
  <c r="E48" i="3"/>
  <c r="D19" i="3"/>
  <c r="D20" i="3"/>
  <c r="D23" i="3"/>
  <c r="D48" i="3"/>
  <c r="E23" i="1"/>
  <c r="D23" i="1"/>
  <c r="E12" i="3"/>
  <c r="E10" i="3"/>
  <c r="D24" i="3"/>
  <c r="D10" i="3"/>
  <c r="D61" i="3"/>
  <c r="D55" i="3"/>
  <c r="D69" i="3"/>
  <c r="E22" i="1" l="1"/>
  <c r="D22" i="1" l="1"/>
  <c r="E32" i="1" l="1"/>
  <c r="E39" i="3" l="1"/>
  <c r="E53" i="3" s="1"/>
  <c r="E55" i="3"/>
  <c r="E68" i="3" s="1"/>
  <c r="E8" i="3"/>
  <c r="E17" i="3" l="1"/>
  <c r="E25" i="3" s="1"/>
  <c r="E70" i="3" s="1"/>
  <c r="E72" i="3" s="1"/>
  <c r="D8" i="3"/>
  <c r="D39" i="3"/>
  <c r="D53" i="3" s="1"/>
  <c r="D68" i="3"/>
  <c r="D17" i="3" l="1"/>
  <c r="D25" i="3" s="1"/>
  <c r="D70" i="3" s="1"/>
  <c r="D72" i="3" s="1"/>
  <c r="E45" i="1" l="1"/>
  <c r="D45" i="1"/>
  <c r="F19" i="4"/>
  <c r="E22" i="4"/>
  <c r="D24" i="1"/>
  <c r="F17" i="4"/>
  <c r="E11" i="2"/>
  <c r="E17" i="2" s="1"/>
  <c r="E19" i="2" s="1"/>
  <c r="E21" i="2" s="1"/>
  <c r="E23" i="2" s="1"/>
  <c r="F15" i="4"/>
  <c r="E37" i="1"/>
  <c r="E24" i="1"/>
  <c r="E16" i="1"/>
  <c r="D37" i="1"/>
  <c r="D32" i="1"/>
  <c r="D16" i="1"/>
  <c r="D11" i="2"/>
  <c r="D17" i="2" s="1"/>
  <c r="D19" i="2" s="1"/>
  <c r="D21" i="2" s="1"/>
  <c r="D23" i="2" s="1"/>
  <c r="F22" i="4" l="1"/>
  <c r="E46" i="1"/>
  <c r="E47" i="1" s="1"/>
  <c r="E25" i="1"/>
  <c r="D47" i="1"/>
  <c r="D46" i="1"/>
  <c r="D25" i="1"/>
  <c r="H34" i="1" l="1"/>
</calcChain>
</file>

<file path=xl/sharedStrings.xml><?xml version="1.0" encoding="utf-8"?>
<sst xmlns="http://schemas.openxmlformats.org/spreadsheetml/2006/main" count="177" uniqueCount="137">
  <si>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</si>
  <si>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</si>
  <si>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</si>
  <si>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</si>
  <si>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</si>
  <si>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</si>
  <si>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</si>
  <si>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</si>
  <si>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</si>
  <si>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</si>
  <si>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</si>
  <si>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</si>
  <si>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</si>
  <si>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</si>
  <si>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</si>
  <si>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</si>
  <si>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</si>
  <si>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</si>
  <si>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</si>
  <si>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</si>
  <si>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</si>
  <si>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</si>
  <si>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</si>
  <si>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</si>
  <si>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</si>
  <si>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</si>
  <si>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</si>
  <si>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</si>
  <si>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</si>
  <si>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</si>
  <si>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</si>
  <si>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</si>
  <si>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</si>
  <si>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</si>
  <si>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</si>
  <si>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</si>
  <si>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</si>
  <si>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</si>
  <si>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</si>
  <si>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</si>
  <si>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</si>
  <si>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</si>
  <si>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</si>
  <si>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</si>
  <si>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</si>
  <si>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</si>
  <si>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</si>
  <si>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Призание дисконта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</si>
  <si>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</si>
  <si>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</si>
  <si>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</si>
  <si>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</si>
  <si>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</si>
  <si>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</si>
  <si>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</si>
  <si>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</si>
  <si>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</si>
  <si>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</si>
  <si>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</si>
  <si>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</si>
  <si>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НДС к возмещению</t>
  </si>
  <si>
    <t>На 31 декабря 2015 года</t>
  </si>
  <si>
    <t>Непокрытый убыток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</si>
  <si>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</si>
  <si>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</si>
  <si>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</si>
  <si>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</si>
  <si>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</si>
  <si>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</si>
  <si>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</si>
  <si>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</si>
  <si>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</si>
  <si>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</si>
  <si>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</si>
  <si>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</si>
  <si>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</si>
  <si>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</si>
  <si>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</si>
  <si>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</si>
  <si>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</si>
  <si>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</si>
  <si>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</si>
  <si>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</si>
  <si>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</si>
  <si>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</si>
  <si>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</si>
  <si>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</si>
  <si>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</si>
  <si>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</si>
  <si>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</si>
  <si>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</si>
  <si>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</si>
  <si>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</si>
  <si>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</si>
  <si>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</si>
  <si>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</si>
  <si>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</si>
  <si>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</si>
  <si>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</si>
  <si>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</si>
  <si>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</si>
  <si>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</si>
  <si>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</si>
  <si>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</si>
  <si>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</si>
  <si>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</si>
  <si>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</si>
  <si>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</si>
  <si>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</si>
  <si>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</si>
  <si>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выплата собственникам по акциям организации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</si>
  <si>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</si>
  <si>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</si>
  <si>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</si>
  <si>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</si>
  <si>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</si>
  <si>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</si>
  <si>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эмиссия акций и других финансовых инструментов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</si>
  <si>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</si>
  <si>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</si>
  <si>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</si>
  <si>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</si>
  <si>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</si>
  <si>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 xml:space="preserve">2. Выбытие денежных средств, всего </t>
  </si>
  <si>
    <t>Генеральный директор</t>
  </si>
  <si>
    <t>Арапов Р.М.</t>
  </si>
  <si>
    <t>Главный бухгалтер</t>
  </si>
  <si>
    <t>Кенчимова А.Б.</t>
  </si>
  <si>
    <t>31 марта 2024 года</t>
  </si>
  <si>
    <t>31 марта 2023 года</t>
  </si>
  <si>
    <t>По состоянию на 31 марта 2024 года</t>
  </si>
  <si>
    <t>31 декабря 2023 года</t>
  </si>
  <si>
    <t>За три месяца, закончившиеся 31 марта 2024года</t>
  </si>
  <si>
    <t>За три месяца, закончившиеся 31 марта 2024 года</t>
  </si>
  <si>
    <t>На 31 декабря 2023 года</t>
  </si>
  <si>
    <t>На 31 марта 2024 года</t>
  </si>
  <si>
    <t>За три месяця, закончившиеся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</si>
</sst>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41" formatCode="_-* #,##0_-;\-* #,##0_-;_-* &quot;-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[$$-409]#,##0_ ;[Red]\-[$$-409]#,##0\ "/>
    <numFmt numFmtId="176" formatCode="_ * #,##0_ ;_ * \-#,##0_ ;_ * &quot;-&quot;_ ;_ @_ "/>
    <numFmt numFmtId="177" formatCode="_-* #,##0\ _?_._-;\-* #,##0\ _?_._-;_-* &quot;-&quot;\ _?_._-;_-@_-"/>
    <numFmt numFmtId="178" formatCode="#"/>
    <numFmt numFmtId="179" formatCode="_-* #,##0.00\ _?_._-;\-* #,##0.00\ _?_._-;_-* &quot;-&quot;??\ _?_._-;_-@_-"/>
    <numFmt numFmtId="180" formatCode="0.000000"/>
    <numFmt numFmtId="181" formatCode="&quot;$&quot;#,##0.0_);[Red]\(&quot;$&quot;#,##0.0\)"/>
    <numFmt numFmtId="182" formatCode="&quot;р.&quot;#,##0.0_);[Red]\(&quot;р.&quot;#,##0.0\)"/>
    <numFmt numFmtId="183" formatCode="&quot;$&quot;\ \ #,##0_);[Red]\(&quot;$&quot;\ \ #,##0\)"/>
    <numFmt numFmtId="184" formatCode="&quot;р.&quot;\ \ #,##0_);[Red]\(&quot;р.&quot;\ \ #,##0\)"/>
    <numFmt numFmtId="185" formatCode="#,##0_);[Red]\(#,##0\);\-"/>
    <numFmt numFmtId="186" formatCode="#,##0.00000___;"/>
    <numFmt numFmtId="187" formatCode="&quot;$&quot;#,##0_);[Red]\(&quot;$&quot;#,##0\)"/>
    <numFmt numFmtId="188" formatCode="&quot;$&quot;#,##0.00;\-&quot;$&quot;#,##0.00"/>
    <numFmt numFmtId="189" formatCode="&quot;р.&quot;#,##0.00;\-&quot;р.&quot;#,##0.00"/>
    <numFmt numFmtId="190" formatCode="0.0_%;\(0.0\)%;\ \-\ \ \ "/>
    <numFmt numFmtId="191" formatCode="#,###.000000_);\(#,##0.000000\);\ \-\ _ "/>
    <numFmt numFmtId="192" formatCode="&quot;$&quot;\ \ #,##0.0_);[Red]\(&quot;$&quot;\ \ #,##0.0\)"/>
    <numFmt numFmtId="193" formatCode="&quot;р.&quot;\ \ #,##0.0_);[Red]\(&quot;р.&quot;\ \ #,##0.0\)"/>
    <numFmt numFmtId="194" formatCode="&quot;$&quot;\ \ #,##0.00_);[Red]\(&quot;$&quot;\ \ #,##0.00\)"/>
    <numFmt numFmtId="195" formatCode="&quot;р.&quot;\ \ #,##0.00_);[Red]\(&quot;р.&quot;\ \ #,##0.00\)"/>
    <numFmt numFmtId="196" formatCode="#,##0_);\(#,##0\);_ \-\ \ "/>
    <numFmt numFmtId="197" formatCode="&quot;$&quot;#,##0;[Red]\-&quot;$&quot;#,##0"/>
    <numFmt numFmtId="198" formatCode="&quot;р.&quot;#,##0;[Red]\-&quot;р.&quot;#,##0"/>
    <numFmt numFmtId="199" formatCode="&quot;$&quot;#,##0.00_);[Red]\(&quot;$&quot;#,##0.00\)"/>
    <numFmt numFmtId="200" formatCode="&quot;$&quot;#,##0.00;[Red]\-&quot;$&quot;#,##0.00"/>
    <numFmt numFmtId="201" formatCode="&quot;р.&quot;#,##0.00;[Red]\-&quot;р.&quot;#,##0.00"/>
    <numFmt numFmtId="202" formatCode="#,##0___);\(#,##0\);___-\ \ "/>
    <numFmt numFmtId="203" formatCode="#,##0.0_);\(#,##0.0\)"/>
    <numFmt numFmtId="204" formatCode="&quot;£&quot;_(#,##0.00_);&quot;£&quot;\(#,##0.00\)"/>
    <numFmt numFmtId="205" formatCode="&quot;$&quot;_(#,##0.00_);&quot;$&quot;\(#,##0.00\)"/>
    <numFmt numFmtId="206" formatCode="&quot;р.&quot;_(#,##0.00_);&quot;р.&quot;\(#,##0.00\)"/>
    <numFmt numFmtId="207" formatCode="#,##0.0_)\x;\(#,##0.0\)\x"/>
    <numFmt numFmtId="208" formatCode="#,##0.0_)_x;\(#,##0.0\)_x"/>
    <numFmt numFmtId="209" formatCode="#,##0_);\(#,##0\);0_)"/>
    <numFmt numFmtId="210" formatCode="0.0_)\%;\(0.0\)\%"/>
    <numFmt numFmtId="211" formatCode="#,##0.0_)_%;\(#,##0.0\)_%"/>
    <numFmt numFmtId="212" formatCode="#,##0;\(#,##0\)"/>
    <numFmt numFmtId="213" formatCode="_(&quot;$&quot;* #,##0.00_);_(&quot;$&quot;* \(#,##0.00\);_(&quot;$&quot;* &quot;-&quot;??_);_(@_)"/>
    <numFmt numFmtId="214" formatCode="\£\ #,##0_);[Red]\(\£\ #,##0\)"/>
    <numFmt numFmtId="215" formatCode="\¥\ #,##0_);[Red]\(\¥\ #,##0\)"/>
    <numFmt numFmtId="216" formatCode="_-* #,##0\ &quot;р.&quot;_-;\-* #,##0\ &quot;р.&quot;_-;_-* &quot;-&quot;\ &quot;р.&quot;_-;_-@_-"/>
    <numFmt numFmtId="217" formatCode="_-* #,##0\ &quot;$&quot;_-;\-* #,##0\ &quot;$&quot;_-;_-* &quot;-&quot;\ &quot;$&quot;_-;_-@_-"/>
    <numFmt numFmtId="218" formatCode="0.0"/>
    <numFmt numFmtId="219" formatCode="#,##0_);\(#,##0\);&quot;- &quot;"/>
    <numFmt numFmtId="220" formatCode="#,##0.0_);\(#,##0.0\);&quot;- &quot;"/>
    <numFmt numFmtId="221" formatCode="#,##0.00_);\(#,##0.00\);&quot;- &quot;"/>
    <numFmt numFmtId="222" formatCode="000"/>
    <numFmt numFmtId="223" formatCode="0.000%"/>
    <numFmt numFmtId="224" formatCode="&quot;$&quot;#,##0_);\(&quot;$&quot;#,##0\)"/>
    <numFmt numFmtId="225" formatCode="General_)"/>
    <numFmt numFmtId="226" formatCode="\•\ \ @"/>
    <numFmt numFmtId="227" formatCode="yyyy"/>
    <numFmt numFmtId="228" formatCode="0.000"/>
    <numFmt numFmtId="229" formatCode="#\ ##0_.\ &quot;zі&quot;\ 00\ &quot;gr&quot;;\(#\ ##0.00\z\і\)"/>
    <numFmt numFmtId="230" formatCode="&quot;\&quot;#,##0.00;[Red]&quot;\&quot;\-#,##0.00"/>
    <numFmt numFmtId="231" formatCode="#,##0.000_);\(#,##0.000\)"/>
    <numFmt numFmtId="232" formatCode="#\ ##0&quot;zі&quot;00&quot;gr&quot;;\(#\ ##0.00\z\і\)"/>
    <numFmt numFmtId="233" formatCode="_-&quot;р.&quot;* #,##0.00_-;\-&quot;р.&quot;* #,##0.00_-;_-&quot;р.&quot;* &quot;-&quot;??_-;_-@_-"/>
    <numFmt numFmtId="234" formatCode="&quot;р.&quot;#,\);\(&quot;р.&quot;#,##0\)"/>
    <numFmt numFmtId="235" formatCode="0.0%;\(0.0%\)"/>
    <numFmt numFmtId="236" formatCode="&quot;$&quot;#,\);\(&quot;$&quot;#,##0\)"/>
    <numFmt numFmtId="237" formatCode="_-* #,##0\ _K_c_-;\-* #,##0\ _K_c_-;_-* &quot;-&quot;\ _K_c_-;_-@_-"/>
    <numFmt numFmtId="238" formatCode="_-* #,##0.00\ _K_c_-;\-* #,##0.00\ _K_c_-;_-* &quot;-&quot;??\ _K_c_-;_-@_-"/>
    <numFmt numFmtId="239" formatCode="0.000_)"/>
    <numFmt numFmtId="240" formatCode="#,##0_)_%;\(#,##0\)_%;"/>
    <numFmt numFmtId="241" formatCode="#,##0.000\);[Red]\(#,##0.000\)"/>
    <numFmt numFmtId="242" formatCode="_._.* #,##0.0_)_%;_._.* \(#,##0.0\)_%"/>
    <numFmt numFmtId="243" formatCode="#,##0.0_)_%;\(#,##0.0\)_%;\ \ .0_)_%"/>
    <numFmt numFmtId="244" formatCode="_._.* #,##0.00_)_%;_._.* \(#,##0.00\)_%"/>
    <numFmt numFmtId="245" formatCode="#,##0.00_)_%;\(#,##0.00\)_%;\ \ .00_)_%"/>
    <numFmt numFmtId="246" formatCode="_._.* #,##0.000_)_%;_._.* \(#,##0.000\)_%"/>
    <numFmt numFmtId="247" formatCode="#,##0.000_)_%;\(#,##0.000\)_%;\ \ .000_)_%"/>
    <numFmt numFmtId="248" formatCode="_(* #,##0.00_);_(* \(#,##0.00\);_(* &quot;-&quot;??_);_(@_)"/>
    <numFmt numFmtId="249" formatCode="_(* #,##0.00_);_(* \(#,##0.00\);_(* \-??_);_(@_)"/>
    <numFmt numFmtId="250" formatCode="_(&quot;$&quot;* #,##0_);_(&quot;$&quot;* \(#,##0\);_(&quot;$&quot;* &quot;-&quot;_);_(@_)"/>
    <numFmt numFmtId="251" formatCode="_(* #,##0.0_);_(* \(#,##0.0\);_(* &quot;-&quot;?_);_(@_)"/>
    <numFmt numFmtId="252" formatCode="_._.* \(#,##0\)_%;_._.* #,##0_)_%;_._.* 0_)_%;_._.@_)_%"/>
    <numFmt numFmtId="253" formatCode="_._.&quot;р.&quot;* \(#,##0\)_%;_._.&quot;р.&quot;* #,##0_)_%;_._.&quot;р.&quot;* 0_)_%;_._.@_)_%"/>
    <numFmt numFmtId="254" formatCode="* \(#,##0\);* #,##0_);&quot;-&quot;??_);@"/>
    <numFmt numFmtId="255" formatCode="&quot;р.&quot;* #,##0_)_%;&quot;р.&quot;* \(#,##0\)_%;&quot;р.&quot;* &quot;-&quot;??_)_%;@_)_%"/>
    <numFmt numFmtId="256" formatCode="_(&quot;Rp.&quot;* #,##0_);_(&quot;Rp.&quot;* \(#,##0\);_(&quot;Rp.&quot;* &quot;-&quot;_);_(@_)"/>
    <numFmt numFmtId="257" formatCode="00000"/>
    <numFmt numFmtId="258" formatCode="_._.&quot;р.&quot;* #,##0.0_)_%;_._.&quot;р.&quot;* \(#,##0.0\)_%"/>
    <numFmt numFmtId="259" formatCode="&quot;р.&quot;* #,##0.0_)_%;&quot;р.&quot;* \(#,##0.0\)_%;&quot;р.&quot;* \ .0_)_%"/>
    <numFmt numFmtId="260" formatCode="_._.&quot;р.&quot;* #,##0.00_)_%;_._.&quot;р.&quot;* \(#,##0.00\)_%"/>
    <numFmt numFmtId="261" formatCode="&quot;р.&quot;* #,##0.00_)_%;&quot;р.&quot;* \(#,##0.00\)_%;&quot;р.&quot;* \ .00_)_%"/>
    <numFmt numFmtId="262" formatCode="_._.&quot;р.&quot;* #,##0.000_)_%;_._.&quot;р.&quot;* \(#,##0.000\)_%"/>
    <numFmt numFmtId="263" formatCode="&quot;р.&quot;* #,##0.000_)_%;&quot;р.&quot;* \(#,##0.000\)_%;&quot;р.&quot;* \ .000_)_%"/>
    <numFmt numFmtId="264" formatCode="\ \ _•\–\ \ \ \ @"/>
    <numFmt numFmtId="265" formatCode="mmmm\ d\,\ yyyy"/>
    <numFmt numFmtId="266" formatCode="* #,##0_);* \(#,##0\);&quot;-&quot;??_);@"/>
    <numFmt numFmtId="267" formatCode="[$-419]d\ mmm\ yy;@"/>
    <numFmt numFmtId="268" formatCode="\U\S\$#,##0.00;\(\U\S\$#,##0.00\)"/>
    <numFmt numFmtId="269" formatCode="&quot;$&quot;* #,##0.00_);\(#,##0.00\);&quot;- &quot;"/>
    <numFmt numFmtId="270" formatCode="&quot;р.&quot;* #,##0.00_);\(#,##0.00\);&quot;- &quot;"/>
    <numFmt numFmtId="271" formatCode="_-* #,##0\ _z_3_-;\-* #,##0\ _z_3_-;_-* &quot;-&quot;\ _z_3_-;_-@_-"/>
    <numFmt numFmtId="272" formatCode="_-* #,##0.00\ _z_3_-;\-* #,##0.00\ _z_3_-;_-* &quot;-&quot;??\ _z_3_-;_-@_-"/>
    <numFmt numFmtId="273" formatCode="_(* #,##0_);_(* \(#,##0\);_(* &quot;&quot;_);_(@_)"/>
    <numFmt numFmtId="274" formatCode="_([$€]* #,##0.00_);_([$€]* \(#,##0.00\);_([$€]* &quot;-&quot;??_);_(@_)"/>
    <numFmt numFmtId="275" formatCode="_-* #,##0.00[$€-1]_-;\-* #,##0.00[$€-1]_-;_-* &quot;-&quot;??[$€-1]_-"/>
    <numFmt numFmtId="276" formatCode="[Magenta]&quot;Err&quot;;[Magenta]&quot;Err&quot;;[Blue]&quot;OK&quot;;[Black]@"/>
    <numFmt numFmtId="277" formatCode="0.0_)%;[Red]\(0.0%\);0.0_)%"/>
    <numFmt numFmtId="278" formatCode="#,##0_);[Red]\(#,##0\);\-_)"/>
    <numFmt numFmtId="279" formatCode="#,##0\ ;\(#,##0\)"/>
    <numFmt numFmtId="280" formatCode="#,##0\ \ ;\(#,##0\)\ ;\—\ \ \ \ "/>
    <numFmt numFmtId="281" formatCode="_(* #,##0_);_(* \(#,##0\);_(* &quot;-&quot;??_);_(@_)"/>
    <numFmt numFmtId="282" formatCode="&quot;Rp.&quot;#,##0.00_);\(&quot;Rp.&quot;#,##0.00\)"/>
    <numFmt numFmtId="283" formatCode="&quot;FRF&quot;* #,##0.00_);\(#,##0.00\);&quot;- &quot;"/>
    <numFmt numFmtId="284" formatCode="0.0%"/>
    <numFmt numFmtId="285" formatCode="0;[Red]0"/>
    <numFmt numFmtId="286" formatCode="&quot;$&quot;#,##0\ ;\-&quot;$&quot;#,##0"/>
    <numFmt numFmtId="287" formatCode="&quot;р.&quot;#,##0\ ;\-&quot;р.&quot;#,##0"/>
    <numFmt numFmtId="288" formatCode="&quot;$&quot;#,##0.00\ ;\(&quot;$&quot;#,##0.00\)"/>
    <numFmt numFmtId="289" formatCode="&quot;р.&quot;#,##0.00\ ;\(&quot;р.&quot;#,##0.00\)"/>
    <numFmt numFmtId="290" formatCode="0.00000"/>
    <numFmt numFmtId="291" formatCode="#,##0;[Red]&quot;-&quot;#,##0"/>
    <numFmt numFmtId="292" formatCode="_-* #,##0\ _P_t_s_-;\-* #,##0\ _P_t_s_-;_-* &quot;-&quot;\ _P_t_s_-;_-@_-"/>
    <numFmt numFmtId="293" formatCode="_ * #,##0.00_ ;_ * \-#,##0.00_ ;_ * &quot;-&quot;??_ ;_ @_ "/>
    <numFmt numFmtId="294" formatCode="_(&quot;R$ &quot;* #,##0_);_(&quot;R$ &quot;* \(#,##0\);_(&quot;R$ &quot;* &quot;-&quot;_);_(@_)"/>
    <numFmt numFmtId="295" formatCode="_(&quot;R$ &quot;* #,##0.00_);_(&quot;R$ &quot;* \(#,##0.00\);_(&quot;R$ &quot;* &quot;-&quot;??_);_(@_)"/>
    <numFmt numFmtId="296" formatCode="_-* #,##0\ &quot;Pts&quot;_-;\-* #,##0\ &quot;Pts&quot;_-;_-* &quot;-&quot;\ &quot;Pts&quot;_-;_-@_-"/>
    <numFmt numFmtId="297" formatCode="_-* #,##0.00\ &quot;Pts&quot;_-;\-* #,##0.00\ &quot;Pts&quot;_-;_-* &quot;-&quot;??\ &quot;Pts&quot;_-;_-@_-"/>
    <numFmt numFmtId="298" formatCode="#,##0.0\x_);\(#,##0.0\x\);#,##0.0\x_);@_)"/>
    <numFmt numFmtId="299" formatCode="0.00_)"/>
    <numFmt numFmtId="300" formatCode="_-* #,##0\ _d_._-;\-* #,##0\ _d_._-;_-* &quot;-&quot;\ _d_._-;_-@_-"/>
    <numFmt numFmtId="301" formatCode="_-* #,##0.00\ _d_._-;\-* #,##0.00\ _d_._-;_-* &quot;-&quot;??\ _d_._-;_-@_-"/>
    <numFmt numFmtId="302" formatCode="_-* #,##0\ _đ_._-;\-* #,##0\ _đ_._-;_-* &quot;-&quot;\ _đ_._-;_-@_-"/>
    <numFmt numFmtId="303" formatCode="_-* #,##0.00\ _đ_._-;\-* #,##0.00\ _đ_._-;_-* &quot;-&quot;??\ _đ_._-;_-@_-"/>
    <numFmt numFmtId="304" formatCode="_-* #,##0_d_._-;\-* #,##0_d_._-;_-* &quot;-&quot;_d_._-;_-@_-"/>
    <numFmt numFmtId="305" formatCode="_-* #,##0.00_d_._-;\-* #,##0.00_d_._-;_-* &quot;-&quot;??_d_._-;_-@_-"/>
    <numFmt numFmtId="306" formatCode="\$#,##0_);[Red]\(\$#,##0\)"/>
    <numFmt numFmtId="307" formatCode="_-* #,##0.0000\ &quot;р.&quot;_-;\-* #,##0.0000\ &quot;р.&quot;_-;_-* &quot;-&quot;??\ &quot;р.&quot;_-;_-@_-"/>
    <numFmt numFmtId="308" formatCode="0.00000%"/>
    <numFmt numFmtId="309" formatCode="_-* #,##0.00000\ &quot;р.&quot;_-;\-* #,##0.00000\ &quot;р.&quot;_-;_-* &quot;-&quot;??\ &quot;р.&quot;_-;_-@_-"/>
    <numFmt numFmtId="310" formatCode="0.0000000%"/>
    <numFmt numFmtId="311" formatCode="0_)%;\(0\)%"/>
    <numFmt numFmtId="312" formatCode="_._._(* 0_)%;_._.* \(0\)%"/>
    <numFmt numFmtId="313" formatCode="_(0_)%;\(0\)%"/>
    <numFmt numFmtId="314" formatCode="0%_);\(0%\)"/>
    <numFmt numFmtId="315" formatCode="#,##0.000"/>
    <numFmt numFmtId="316" formatCode="_-* #,##0\ _$_-;\-* #,##0\ _$_-;_-* &quot;-&quot;\ _$_-;_-@_-"/>
    <numFmt numFmtId="317" formatCode="_(0.0_)%;\(0.0\)%"/>
    <numFmt numFmtId="318" formatCode="_._._(* 0.0_)%;_._.* \(0.0\)%"/>
    <numFmt numFmtId="319" formatCode="_._._(* 0.00_)%;_._.* \(0.00\)%"/>
    <numFmt numFmtId="320" formatCode="_(0.000_)%;\(0.000\)%"/>
    <numFmt numFmtId="321" formatCode="_._._(* 0.000_)%;_._.* \(0.000\)%"/>
    <numFmt numFmtId="322" formatCode="#,##0.0\%_);\(#,##0.0\%\);#,##0.0\%_);@_)"/>
    <numFmt numFmtId="323" formatCode="\+0.0;\-0.0"/>
    <numFmt numFmtId="324" formatCode="\+0.0%;\-0.0%"/>
    <numFmt numFmtId="325" formatCode="#,##0______;;&quot;------------      &quot;"/>
    <numFmt numFmtId="326" formatCode="mm/dd/yy"/>
    <numFmt numFmtId="327" formatCode="\ #,##0;[Red]\-#,##0"/>
    <numFmt numFmtId="328" formatCode="&quot;р.&quot;#,##0"/>
    <numFmt numFmtId="329" formatCode="\_x0000_\_x0000__(* #,##0_);_(* \(#,##0\);_(* &quot;-&quot;_);_(@"/>
    <numFmt numFmtId="330" formatCode="\_x0000_\_x0000__(* #,##0.00_);_(* \(#,##0.00\);_(* &quot;-&quot;??_);_(@"/>
    <numFmt numFmtId="331" formatCode="\_x0000_\_x0000__(&quot;р.&quot;* #,##0_);_(&quot;р.&quot;* \(#,##0\);_(&quot;р.&quot;* &quot;-&quot;_);_(@"/>
    <numFmt numFmtId="332" formatCode="\_x0000_\_x0000__(&quot;р.&quot;* #,##0.00_);_(&quot;р.&quot;* \(#,##0.00\);_(&quot;р.&quot;* &quot;-&quot;??_);_(@"/>
    <numFmt numFmtId="333" formatCode="&quot;р.&quot;#,\);\(&quot;р.&quot;#,\)"/>
    <numFmt numFmtId="334" formatCode="#\ ##0&quot;zі&quot;_.00&quot;gr&quot;;\(#\ ##0.00\z\і\)"/>
    <numFmt numFmtId="335" formatCode="&quot;$&quot;#,\);\(&quot;$&quot;#,\)"/>
    <numFmt numFmtId="336" formatCode="&quot;р.&quot;#,;\(&quot;р.&quot;#,\)"/>
    <numFmt numFmtId="337" formatCode="#\ ##0&quot;zі&quot;.00&quot;gr&quot;;\(#\ ##0&quot;zі&quot;.00&quot;gr&quot;\)"/>
    <numFmt numFmtId="338" formatCode="&quot;$&quot;#,;\(&quot;$&quot;#,\)"/>
    <numFmt numFmtId="339" formatCode="_(#,##0_);_(\(#,##0\);_(\ &quot;&quot;_);_(@_)"/>
    <numFmt numFmtId="340" formatCode="_(#,##0_);_(\(#,##0\);_(&quot;&quot;_);_(@_)"/>
    <numFmt numFmtId="341" formatCode="&quot;TRL&quot;* #,##0.0_);\(\T\R\L#,##0.0\);&quot;- &quot;\ "/>
    <numFmt numFmtId="342" formatCode="#,##0.00;[Red]&quot;-&quot;#,##0.00"/>
    <numFmt numFmtId="343" formatCode="#,##0.000_);[Red]\(#,##0.000\);\-_)"/>
    <numFmt numFmtId="344" formatCode="#,##0\ &quot;kr&quot;;[Red]\-#,##0\ &quot;kr&quot;"/>
    <numFmt numFmtId="345" formatCode="_-* #,##0.00_р_._-;\-* #,##0.00_р_._-;_-* &quot;-&quot;?_р_._-;_-@_-"/>
    <numFmt numFmtId="346" formatCode="#,##0.00\ &quot;kr&quot;;[Red]\-#,##0.00\ &quot;kr&quot;"/>
    <numFmt numFmtId="347" formatCode="_-* #,##0.00\ _T_L_-;\-* #,##0.00\ _T_L_-;_-* &quot;-&quot;??\ _T_L_-;_-@_-"/>
    <numFmt numFmtId="348" formatCode="#,##0.000_ ;\-#,##0.000\ "/>
    <numFmt numFmtId="349" formatCode="#,##0.00_ ;[Red]\-#,##0.00\ "/>
    <numFmt numFmtId="350" formatCode="\_x0000_\_x0000__(&quot;$&quot;* #,##0_);_(&quot;$&quot;* \(#,##0\);_(&quot;$&quot;* &quot;-&quot;_);_(@"/>
    <numFmt numFmtId="351" formatCode="\_x0000_\_x0000__(&quot;$&quot;* #,##0.00_);_(&quot;$&quot;* \(#,##0.00\);_(&quot;$&quot;* &quot;-&quot;??_);_(@"/>
    <numFmt numFmtId="352" formatCode="#,##0_ ;[Red]\-#,##0\ "/>
    <numFmt numFmtId="353" formatCode="_-* #,##0.00\ _р_._-;\-* #,##0.00\ _р_._-;_-* &quot;-&quot;??\ _р_._-;_-@_-"/>
    <numFmt numFmtId="354" formatCode="_-&quot;£&quot;* #,##0_-;\-&quot;£&quot;* #,##0_-;_-&quot;£&quot;* &quot;-&quot;_-;_-@_-"/>
    <numFmt numFmtId="355" formatCode="&quot;£&quot;#,##0;[Red]\-&quot;£&quot;#,##0"/>
    <numFmt numFmtId="356" formatCode="\£#,##0.00_);[Red]&quot;(£&quot;#,##0.00\)"/>
    <numFmt numFmtId="357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5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0" fillId="0" borderId="0"/>
    <xf numFmtId="176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7" fontId="9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8" fontId="14" fillId="0" borderId="0">
      <protection locked="0"/>
    </xf>
    <xf numFmtId="178" fontId="14" fillId="0" borderId="0">
      <protection locked="0"/>
    </xf>
    <xf numFmtId="0" fontId="9" fillId="0" borderId="0"/>
    <xf numFmtId="179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0" fontId="2" fillId="0" borderId="0">
      <alignment horizontal="left" wrapText="1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4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0" fontId="25" fillId="0" borderId="0"/>
    <xf numFmtId="186" fontId="2" fillId="0" borderId="0" applyFont="0" applyFill="0" applyBorder="0" applyAlignment="0" applyProtection="0"/>
    <xf numFmtId="0" fontId="23" fillId="0" borderId="0"/>
    <xf numFmtId="186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0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2" fillId="0" borderId="0"/>
    <xf numFmtId="19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5" fillId="0" borderId="0"/>
    <xf numFmtId="19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2" fontId="2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0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0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0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0" fillId="0" borderId="0">
      <alignment horizontal="left" wrapText="1"/>
    </xf>
    <xf numFmtId="0" fontId="7" fillId="0" borderId="0"/>
    <xf numFmtId="180" fontId="2" fillId="0" borderId="0">
      <alignment horizontal="left" wrapText="1"/>
    </xf>
    <xf numFmtId="0" fontId="29" fillId="0" borderId="0"/>
    <xf numFmtId="0" fontId="29" fillId="0" borderId="0"/>
    <xf numFmtId="203" fontId="2" fillId="0" borderId="0" applyFont="0" applyFill="0" applyBorder="0" applyAlignment="0" applyProtection="0"/>
    <xf numFmtId="0" fontId="28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0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0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0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0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0" fontId="20" fillId="0" borderId="0">
      <alignment horizontal="left" wrapText="1"/>
    </xf>
    <xf numFmtId="0" fontId="29" fillId="0" borderId="0"/>
    <xf numFmtId="0" fontId="28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80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0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09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0" fontId="2" fillId="0" borderId="0">
      <alignment horizontal="left" wrapText="1"/>
    </xf>
    <xf numFmtId="0" fontId="29" fillId="0" borderId="0"/>
    <xf numFmtId="180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2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0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0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0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0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6" fontId="43" fillId="0" borderId="0">
      <alignment horizontal="center"/>
    </xf>
    <xf numFmtId="217" fontId="43" fillId="0" borderId="0">
      <alignment horizontal="center"/>
    </xf>
    <xf numFmtId="216" fontId="43" fillId="0" borderId="0">
      <alignment horizontal="center"/>
    </xf>
    <xf numFmtId="217" fontId="43" fillId="0" borderId="0">
      <alignment horizontal="center"/>
    </xf>
    <xf numFmtId="217" fontId="43" fillId="0" borderId="0">
      <alignment horizontal="center"/>
    </xf>
    <xf numFmtId="218" fontId="44" fillId="0" borderId="11" applyFont="0" applyFill="0" applyBorder="0" applyAlignment="0" applyProtection="0">
      <alignment horizontal="right"/>
    </xf>
    <xf numFmtId="219" fontId="2" fillId="0" borderId="0"/>
    <xf numFmtId="219" fontId="2" fillId="0" borderId="0" applyFont="0" applyFill="0" applyBorder="0" applyProtection="0"/>
    <xf numFmtId="219" fontId="2" fillId="0" borderId="0" applyFont="0" applyFill="0" applyBorder="0" applyProtection="0"/>
    <xf numFmtId="0" fontId="2" fillId="0" borderId="0"/>
    <xf numFmtId="219" fontId="2" fillId="0" borderId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0" fontId="2" fillId="0" borderId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0" fontId="2" fillId="0" borderId="0"/>
    <xf numFmtId="0" fontId="2" fillId="0" borderId="0"/>
    <xf numFmtId="0" fontId="48" fillId="8" borderId="0"/>
    <xf numFmtId="221" fontId="2" fillId="0" borderId="0"/>
    <xf numFmtId="0" fontId="2" fillId="0" borderId="0"/>
    <xf numFmtId="221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2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5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7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8" fontId="70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203" fontId="71" fillId="0" borderId="0" applyFill="0" applyBorder="0" applyAlignment="0"/>
    <xf numFmtId="203" fontId="37" fillId="0" borderId="0" applyFill="0" applyBorder="0" applyAlignment="0"/>
    <xf numFmtId="203" fontId="71" fillId="0" borderId="0" applyFill="0" applyBorder="0" applyAlignment="0"/>
    <xf numFmtId="229" fontId="72" fillId="0" borderId="0" applyFill="0" applyBorder="0" applyAlignment="0"/>
    <xf numFmtId="230" fontId="2" fillId="0" borderId="0" applyFill="0" applyBorder="0" applyAlignment="0"/>
    <xf numFmtId="231" fontId="37" fillId="0" borderId="0" applyFill="0" applyBorder="0" applyAlignment="0"/>
    <xf numFmtId="231" fontId="71" fillId="0" borderId="0" applyFill="0" applyBorder="0" applyAlignment="0"/>
    <xf numFmtId="232" fontId="72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7" fontId="45" fillId="0" borderId="0" applyFont="0" applyFill="0" applyBorder="0" applyAlignment="0" applyProtection="0"/>
    <xf numFmtId="238" fontId="45" fillId="0" borderId="0" applyFont="0" applyFill="0" applyBorder="0" applyAlignment="0" applyProtection="0"/>
    <xf numFmtId="0" fontId="48" fillId="0" borderId="0">
      <alignment horizontal="centerContinuous"/>
    </xf>
    <xf numFmtId="225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40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20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41" fontId="83" fillId="0" borderId="0" applyFont="0" applyFill="0" applyBorder="0" applyAlignment="0" applyProtection="0">
      <alignment horizontal="center"/>
    </xf>
    <xf numFmtId="242" fontId="84" fillId="0" borderId="0" applyFont="0" applyFill="0" applyBorder="0" applyAlignment="0" applyProtection="0"/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248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69" fillId="0" borderId="0" applyFont="0" applyFill="0" applyBorder="0" applyAlignment="0" applyProtection="0"/>
    <xf numFmtId="248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248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69" fillId="0" borderId="0" applyFont="0" applyFill="0" applyBorder="0" applyAlignment="0" applyProtection="0"/>
    <xf numFmtId="248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49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0" fontId="95" fillId="7" borderId="0" applyBorder="0"/>
    <xf numFmtId="172" fontId="95" fillId="7" borderId="9" applyBorder="0"/>
    <xf numFmtId="251" fontId="95" fillId="7" borderId="9" applyBorder="0"/>
    <xf numFmtId="9" fontId="95" fillId="7" borderId="11" applyBorder="0"/>
    <xf numFmtId="213" fontId="95" fillId="7" borderId="0" applyBorder="0"/>
    <xf numFmtId="248" fontId="95" fillId="7" borderId="18" applyBorder="0"/>
    <xf numFmtId="252" fontId="96" fillId="0" borderId="0" applyFill="0" applyBorder="0" applyProtection="0"/>
    <xf numFmtId="253" fontId="84" fillId="0" borderId="0" applyFont="0" applyFill="0" applyBorder="0" applyAlignment="0" applyProtection="0"/>
    <xf numFmtId="253" fontId="84" fillId="0" borderId="0" applyFont="0" applyFill="0" applyBorder="0" applyAlignment="0" applyProtection="0"/>
    <xf numFmtId="254" fontId="97" fillId="0" borderId="0" applyFill="0" applyBorder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10" applyFill="0" applyProtection="0"/>
    <xf numFmtId="0" fontId="7" fillId="0" borderId="19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98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70" fillId="0" borderId="0" applyFont="0" applyFill="0" applyBorder="0" applyAlignment="0" applyProtection="0"/>
    <xf numFmtId="203" fontId="7" fillId="0" borderId="0" applyFont="0" applyFill="0" applyBorder="0" applyAlignment="0" applyProtection="0"/>
    <xf numFmtId="181" fontId="80" fillId="0" borderId="0" applyFont="0" applyFill="0" applyBorder="0" applyAlignment="0"/>
    <xf numFmtId="182" fontId="80" fillId="0" borderId="0" applyFont="0" applyFill="0" applyBorder="0" applyAlignment="0"/>
    <xf numFmtId="258" fontId="86" fillId="0" borderId="0" applyFont="0" applyFill="0" applyBorder="0" applyAlignment="0" applyProtection="0"/>
    <xf numFmtId="258" fontId="86" fillId="0" borderId="0" applyFont="0" applyFill="0" applyBorder="0" applyAlignment="0" applyProtection="0"/>
    <xf numFmtId="259" fontId="85" fillId="0" borderId="0" applyFont="0" applyFill="0" applyBorder="0" applyAlignment="0" applyProtection="0"/>
    <xf numFmtId="259" fontId="85" fillId="0" borderId="0" applyFont="0" applyFill="0" applyBorder="0" applyAlignment="0" applyProtection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173" fontId="78" fillId="0" borderId="0" applyFill="0">
      <alignment horizontal="center" wrapText="1"/>
    </xf>
    <xf numFmtId="265" fontId="2" fillId="0" borderId="0" applyFill="0" applyBorder="0" applyAlignment="0" applyProtection="0"/>
    <xf numFmtId="265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5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14" fontId="69" fillId="0" borderId="0" applyFill="0" applyBorder="0" applyAlignment="0"/>
    <xf numFmtId="265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6" fontId="97" fillId="0" borderId="0" applyFill="0" applyBorder="0" applyProtection="0"/>
    <xf numFmtId="0" fontId="9" fillId="0" borderId="0" applyFill="0" applyBorder="0" applyProtection="0"/>
    <xf numFmtId="266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10" applyFill="0" applyProtection="0"/>
    <xf numFmtId="267" fontId="9" fillId="0" borderId="10" applyFill="0" applyProtection="0"/>
    <xf numFmtId="266" fontId="97" fillId="0" borderId="10" applyFill="0" applyProtection="0"/>
    <xf numFmtId="267" fontId="9" fillId="0" borderId="10" applyFill="0" applyProtection="0"/>
    <xf numFmtId="267" fontId="9" fillId="0" borderId="10" applyFill="0" applyProtection="0"/>
    <xf numFmtId="266" fontId="3" fillId="0" borderId="0" applyFill="0" applyBorder="0" applyProtection="0"/>
    <xf numFmtId="219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8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69" fontId="2" fillId="0" borderId="0" applyFont="0" applyFill="0" applyBorder="0" applyProtection="0">
      <alignment horizontal="right"/>
    </xf>
    <xf numFmtId="270" fontId="2" fillId="0" borderId="0" applyFont="0" applyFill="0" applyBorder="0" applyProtection="0">
      <alignment horizontal="right"/>
    </xf>
    <xf numFmtId="224" fontId="104" fillId="0" borderId="9" applyFont="0" applyBorder="0"/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3" fontId="68" fillId="13" borderId="0">
      <alignment horizontal="left"/>
      <protection hidden="1"/>
    </xf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5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5" fontId="43" fillId="0" borderId="0" applyFont="0" applyFill="0" applyBorder="0" applyAlignment="0" applyProtection="0">
      <alignment vertical="center"/>
    </xf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6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7" fontId="115" fillId="17" borderId="24" applyAlignment="0">
      <protection locked="0"/>
    </xf>
    <xf numFmtId="278" fontId="115" fillId="17" borderId="24" applyAlignment="0">
      <protection locked="0"/>
    </xf>
    <xf numFmtId="278" fontId="69" fillId="0" borderId="0" applyFill="0" applyBorder="0" applyAlignment="0" applyProtection="0"/>
    <xf numFmtId="277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79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0" fontId="119" fillId="0" borderId="0">
      <alignment horizontal="right"/>
    </xf>
    <xf numFmtId="281" fontId="98" fillId="0" borderId="0" applyFont="0" applyFill="0" applyBorder="0" applyAlignment="0" applyProtection="0"/>
    <xf numFmtId="282" fontId="2" fillId="0" borderId="0" applyFont="0" applyFill="0" applyBorder="0" applyAlignment="0" applyProtection="0">
      <alignment horizontal="center"/>
    </xf>
    <xf numFmtId="283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8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0" fontId="67" fillId="0" borderId="0" applyFill="0" applyBorder="0"/>
    <xf numFmtId="38" fontId="80" fillId="3" borderId="0" applyNumberFormat="0" applyBorder="0" applyAlignment="0" applyProtection="0"/>
    <xf numFmtId="219" fontId="2" fillId="0" borderId="0" applyFill="0" applyBorder="0" applyProtection="0">
      <alignment horizontal="left"/>
    </xf>
    <xf numFmtId="219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0" fontId="9" fillId="0" borderId="0"/>
    <xf numFmtId="0" fontId="136" fillId="0" borderId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4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4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1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5" fontId="80" fillId="12" borderId="0" applyFont="0" applyFill="0" applyBorder="0" applyAlignment="0" applyProtection="0">
      <alignment vertical="top"/>
    </xf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8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8" fontId="144" fillId="0" borderId="0" applyFont="0" applyFill="0" applyBorder="0" applyAlignment="0" applyProtection="0"/>
    <xf numFmtId="288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0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156" fillId="0" borderId="0"/>
    <xf numFmtId="225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1" fontId="48" fillId="0" borderId="0" applyFont="0" applyFill="0" applyBorder="0" applyAlignment="0" applyProtection="0"/>
    <xf numFmtId="292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98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299" fontId="162" fillId="0" borderId="0"/>
    <xf numFmtId="0" fontId="162" fillId="0" borderId="0"/>
    <xf numFmtId="299" fontId="162" fillId="0" borderId="0"/>
    <xf numFmtId="299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0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307" fontId="43" fillId="0" borderId="0" applyFont="0" applyFill="0" applyBorder="0" applyAlignment="0" applyProtection="0"/>
    <xf numFmtId="178" fontId="14" fillId="0" borderId="0">
      <protection locked="0"/>
    </xf>
    <xf numFmtId="308" fontId="166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309" fontId="43" fillId="0" borderId="0" applyFont="0" applyFill="0" applyBorder="0" applyAlignment="0" applyProtection="0"/>
    <xf numFmtId="178" fontId="14" fillId="0" borderId="0">
      <protection locked="0"/>
    </xf>
    <xf numFmtId="310" fontId="166" fillId="0" borderId="0" applyFont="0" applyFill="0" applyBorder="0" applyAlignment="0" applyProtection="0"/>
    <xf numFmtId="251" fontId="67" fillId="0" borderId="0" applyFill="0" applyBorder="0"/>
    <xf numFmtId="307" fontId="43" fillId="0" borderId="0" applyFont="0" applyFill="0" applyBorder="0" applyAlignment="0" applyProtection="0"/>
    <xf numFmtId="309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1" fontId="75" fillId="0" borderId="0" applyFont="0" applyFill="0" applyBorder="0" applyAlignment="0" applyProtection="0"/>
    <xf numFmtId="312" fontId="84" fillId="0" borderId="0" applyFont="0" applyFill="0" applyBorder="0" applyAlignment="0" applyProtection="0"/>
    <xf numFmtId="313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71" fillId="0" borderId="0" applyFont="0" applyFill="0" applyBorder="0" applyAlignment="0" applyProtection="0"/>
    <xf numFmtId="232" fontId="72" fillId="0" borderId="0" applyFont="0" applyFill="0" applyBorder="0" applyAlignment="0" applyProtection="0"/>
    <xf numFmtId="315" fontId="20" fillId="0" borderId="0" applyFont="0" applyFill="0" applyBorder="0" applyAlignment="0" applyProtection="0"/>
    <xf numFmtId="316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7" fontId="86" fillId="0" borderId="0" applyFont="0" applyFill="0" applyBorder="0" applyAlignment="0" applyProtection="0"/>
    <xf numFmtId="318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171" fillId="0" borderId="0"/>
    <xf numFmtId="320" fontId="86" fillId="0" borderId="0" applyFont="0" applyFill="0" applyBorder="0" applyAlignment="0" applyProtection="0"/>
    <xf numFmtId="321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4" fontId="82" fillId="0" borderId="0" applyFont="0" applyFill="0" applyBorder="0" applyAlignment="0" applyProtection="0"/>
    <xf numFmtId="284" fontId="87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2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3" fontId="67" fillId="0" borderId="0" applyFill="0" applyBorder="0"/>
    <xf numFmtId="248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3" fontId="7" fillId="0" borderId="0"/>
    <xf numFmtId="324" fontId="7" fillId="0" borderId="0"/>
    <xf numFmtId="37" fontId="173" fillId="7" borderId="25"/>
    <xf numFmtId="13" fontId="2" fillId="0" borderId="0" applyFont="0" applyFill="0" applyProtection="0"/>
    <xf numFmtId="284" fontId="2" fillId="0" borderId="0" applyFont="0" applyFill="0" applyBorder="0" applyAlignment="0" applyProtection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51" fillId="0" borderId="0" applyNumberFormat="0">
      <alignment horizontal="left"/>
    </xf>
    <xf numFmtId="325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326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7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8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0" fontId="20" fillId="0" borderId="0">
      <alignment horizontal="left" wrapText="1"/>
    </xf>
    <xf numFmtId="0" fontId="29" fillId="0" borderId="0"/>
    <xf numFmtId="180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31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3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3" fontId="2" fillId="0" borderId="0" applyFont="0" applyFill="0" applyBorder="0" applyAlignment="0" applyProtection="0"/>
    <xf numFmtId="0" fontId="92" fillId="0" borderId="0"/>
    <xf numFmtId="329" fontId="3" fillId="0" borderId="0" applyFont="0" applyFill="0" applyBorder="0" applyAlignment="0" applyProtection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3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3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37" fillId="0" borderId="0" applyFill="0" applyBorder="0" applyAlignment="0"/>
    <xf numFmtId="333" fontId="37" fillId="0" borderId="0" applyFill="0" applyBorder="0" applyAlignment="0"/>
    <xf numFmtId="333" fontId="71" fillId="0" borderId="0" applyFill="0" applyBorder="0" applyAlignment="0"/>
    <xf numFmtId="333" fontId="37" fillId="0" borderId="0" applyFill="0" applyBorder="0" applyAlignment="0"/>
    <xf numFmtId="334" fontId="72" fillId="0" borderId="0" applyFill="0" applyBorder="0" applyAlignment="0"/>
    <xf numFmtId="335" fontId="37" fillId="0" borderId="0" applyFill="0" applyBorder="0" applyAlignment="0"/>
    <xf numFmtId="333" fontId="37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3" fontId="37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0" fontId="20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6" fontId="71" fillId="0" borderId="0" applyFill="0" applyBorder="0" applyAlignment="0"/>
    <xf numFmtId="336" fontId="37" fillId="0" borderId="0" applyFill="0" applyBorder="0" applyAlignment="0"/>
    <xf numFmtId="337" fontId="72" fillId="0" borderId="0" applyFill="0" applyBorder="0" applyAlignment="0"/>
    <xf numFmtId="338" fontId="37" fillId="0" borderId="0" applyFill="0" applyBorder="0" applyAlignment="0"/>
    <xf numFmtId="336" fontId="37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6" fontId="37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5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3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39" fontId="211" fillId="63" borderId="43">
      <protection hidden="1"/>
    </xf>
    <xf numFmtId="0" fontId="76" fillId="12" borderId="41" applyNumberFormat="0" applyFill="0" applyProtection="0">
      <alignment vertical="top"/>
    </xf>
    <xf numFmtId="339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39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39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40" fontId="214" fillId="27" borderId="0" applyAlignment="0">
      <alignment horizontal="left" indent="2"/>
      <protection hidden="1"/>
    </xf>
    <xf numFmtId="339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1" fontId="2" fillId="0" borderId="0" applyFont="0" applyFill="0" applyBorder="0" applyAlignment="0" applyProtection="0"/>
    <xf numFmtId="29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225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3" fontId="115" fillId="17" borderId="24">
      <protection locked="0"/>
    </xf>
    <xf numFmtId="0" fontId="4" fillId="0" borderId="0"/>
    <xf numFmtId="187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4" fontId="217" fillId="0" borderId="0" applyFont="0" applyFill="0" applyBorder="0" applyAlignment="0" applyProtection="0"/>
    <xf numFmtId="345" fontId="43" fillId="0" borderId="0" applyFont="0" applyFill="0" applyBorder="0" applyAlignment="0" applyProtection="0"/>
    <xf numFmtId="346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7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5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5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5" fontId="28" fillId="0" borderId="45">
      <protection locked="0"/>
    </xf>
    <xf numFmtId="225" fontId="28" fillId="0" borderId="45">
      <protection locked="0"/>
    </xf>
    <xf numFmtId="225" fontId="28" fillId="0" borderId="45">
      <protection locked="0"/>
    </xf>
    <xf numFmtId="225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8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49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5" fontId="229" fillId="19" borderId="45"/>
    <xf numFmtId="225" fontId="229" fillId="19" borderId="45"/>
    <xf numFmtId="225" fontId="229" fillId="19" borderId="45"/>
    <xf numFmtId="225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8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0" fontId="3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2" fontId="239" fillId="0" borderId="0" applyFont="0" applyFill="0" applyBorder="0" applyAlignment="0" applyProtection="0"/>
    <xf numFmtId="175" fontId="240" fillId="0" borderId="0" applyFont="0" applyFill="0" applyBorder="0" applyProtection="0">
      <alignment horizontal="right" vertical="top"/>
      <protection locked="0"/>
    </xf>
    <xf numFmtId="352" fontId="241" fillId="0" borderId="50" applyFont="0" applyFill="0" applyBorder="0" applyAlignment="0" applyProtection="0">
      <alignment horizontal="center" vertical="center" wrapText="1"/>
    </xf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3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6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6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0" fontId="246" fillId="0" borderId="0" applyFont="0" applyFill="0" applyBorder="0" applyAlignment="0" applyProtection="0"/>
    <xf numFmtId="357" fontId="246" fillId="0" borderId="0" applyFont="0" applyFill="0" applyBorder="0" applyAlignment="0" applyProtection="0"/>
    <xf numFmtId="0" fontId="247" fillId="0" borderId="0"/>
    <xf numFmtId="248" fontId="20" fillId="0" borderId="0" applyFont="0" applyFill="0" applyBorder="0" applyAlignment="0" applyProtection="0"/>
    <xf numFmtId="0" fontId="28" fillId="0" borderId="0"/>
  </cellStyleXfs>
  <cellXfs count="116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4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4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4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4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4" fontId="251" fillId="5" borderId="52" xfId="0" applyNumberFormat="1" applyFont="1" applyFill="1" applyBorder="1" applyAlignment="1">
      <alignment horizontal="center" wrapText="1"/>
    </xf>
    <xf numFmtId="174" fontId="38" fillId="5" borderId="0" xfId="0" applyNumberFormat="1" applyFont="1" applyFill="1"/>
    <xf numFmtId="0" fontId="251" fillId="5" borderId="52" xfId="0" applyFont="1" applyFill="1" applyBorder="1"/>
    <xf numFmtId="174" fontId="251" fillId="5" borderId="52" xfId="0" applyNumberFormat="1" applyFont="1" applyFill="1" applyBorder="1"/>
    <xf numFmtId="0" fontId="254" fillId="5" borderId="0" xfId="0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1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174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4" fontId="251" fillId="5" borderId="52" xfId="0" applyNumberFormat="1" applyFont="1" applyFill="1" applyBorder="1" applyAlignment="1">
      <alignment wrapText="1"/>
    </xf>
    <xf numFmtId="174" fontId="251" fillId="5" borderId="0" xfId="0" applyNumberFormat="1" applyFont="1" applyFill="1" applyAlignment="1">
      <alignment wrapText="1"/>
    </xf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4" fontId="251" fillId="5" borderId="51" xfId="0" applyNumberFormat="1" applyFont="1" applyFill="1" applyBorder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2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4" fontId="251" fillId="5" borderId="0" xfId="0" applyNumberFormat="1" applyFont="1" applyFill="1"/>
    <xf numFmtId="174" fontId="38" fillId="5" borderId="0" xfId="0" applyNumberFormat="1" applyFont="1" applyFill="1" applyAlignment="1">
      <alignment vertical="top"/>
    </xf>
    <xf numFmtId="174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4" fontId="256" fillId="5" borderId="0" xfId="0" applyNumberFormat="1" applyFont="1" applyFill="1"/>
    <xf numFmtId="174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4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4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4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4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4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4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4" fontId="264" fillId="69" borderId="52" xfId="0" applyNumberFormat="1" applyFont="1" applyFill="1" applyBorder="1" applyAlignment="1">
      <alignment vertical="top" wrapText="1"/>
    </xf>
    <xf numFmtId="37" fontId="257" fillId="69" borderId="0" xfId="5178" applyNumberFormat="1" applyFont="1" applyFill="1"/>
    <xf numFmtId="174" fontId="264" fillId="69" borderId="0" xfId="0" applyNumberFormat="1" applyFont="1" applyFill="1" applyAlignment="1">
      <alignment wrapText="1"/>
    </xf>
    <xf numFmtId="174" fontId="264" fillId="5" borderId="0" xfId="0" applyNumberFormat="1" applyFont="1" applyFill="1"/>
    <xf numFmtId="0" fontId="267" fillId="5" borderId="0" xfId="0" applyFont="1" applyFill="1"/>
    <xf numFmtId="3" fontId="257" fillId="5" borderId="0" xfId="0" applyNumberFormat="1" applyFont="1" applyFill="1"/>
    <xf numFmtId="4" fontId="256" fillId="5" borderId="0" xfId="0" applyNumberFormat="1" applyFont="1" applyFill="1"/>
    <xf numFmtId="174" fontId="257" fillId="5" borderId="0" xfId="0" applyNumberFormat="1" applyFont="1" applyFill="1"/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B1" sqref="B1:E30"/>
    </sheetView>
  </sheetViews>
  <sheetFormatPr defaultColWidth="8.85546875" defaultRowHeight="12.75"/>
  <cols>
    <col min="1" max="1" width="4.7109375" style="59" customWidth="1"/>
    <col min="2" max="2" width="52.140625" style="59" customWidth="1"/>
    <col min="3" max="3" width="11.7109375" style="59" customWidth="1"/>
    <col min="4" max="5" width="10.7109375" style="59" customWidth="1"/>
    <col min="6" max="16384" width="8.85546875" style="59"/>
  </cols>
  <sheetData>
    <row r="1" spans="2:6" ht="15" customHeight="1">
      <c r="B1" s="1" t="s">
        <v>63</v>
      </c>
      <c r="C1" s="2"/>
      <c r="D1" s="2"/>
      <c r="E1" s="2"/>
    </row>
    <row r="2" spans="2:6" ht="15" customHeight="1">
      <c r="B2" s="1" t="s">
        <v>31</v>
      </c>
      <c r="C2" s="2"/>
      <c r="D2" s="2"/>
      <c r="E2" s="2"/>
    </row>
    <row r="3" spans="2:6" ht="15" customHeight="1">
      <c r="B3" s="3" t="s">
        <v>136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68</v>
      </c>
      <c r="D6" s="10" t="s">
        <v>128</v>
      </c>
      <c r="E6" s="10" t="s">
        <v>129</v>
      </c>
    </row>
    <row r="7" spans="2:6" ht="15" customHeight="1">
      <c r="B7" s="11" t="s">
        <v>48</v>
      </c>
      <c r="C7" s="12"/>
      <c r="D7" s="13">
        <v>1296437</v>
      </c>
      <c r="E7" s="13"/>
      <c r="F7" s="60"/>
    </row>
    <row r="8" spans="2:6" ht="15" customHeight="1">
      <c r="B8" s="11" t="s">
        <v>55</v>
      </c>
      <c r="C8" s="12"/>
      <c r="D8" s="13"/>
      <c r="E8" s="13"/>
      <c r="F8" s="60"/>
    </row>
    <row r="9" spans="2:6" ht="15" customHeight="1">
      <c r="B9" s="11" t="s">
        <v>32</v>
      </c>
      <c r="C9" s="12">
        <v>12</v>
      </c>
      <c r="D9" s="13">
        <v>-119761</v>
      </c>
      <c r="E9" s="13">
        <v>-136774</v>
      </c>
      <c r="F9" s="60"/>
    </row>
    <row r="10" spans="2:6" ht="15" customHeight="1">
      <c r="B10" s="8" t="s">
        <v>59</v>
      </c>
      <c r="C10" s="14"/>
      <c r="D10" s="15"/>
      <c r="E10" s="15"/>
      <c r="F10" s="60"/>
    </row>
    <row r="11" spans="2:6" s="58" customFormat="1" ht="15" customHeight="1">
      <c r="B11" s="16" t="s">
        <v>33</v>
      </c>
      <c r="C11" s="17"/>
      <c r="D11" s="18">
        <f>D7+D9+D10</f>
        <v>1176676</v>
      </c>
      <c r="E11" s="18">
        <f>E7+E9+E10</f>
        <v>-136774</v>
      </c>
      <c r="F11" s="61"/>
    </row>
    <row r="12" spans="2:6" ht="15" customHeight="1">
      <c r="B12" s="11" t="s">
        <v>45</v>
      </c>
      <c r="C12" s="17"/>
      <c r="D12" s="13"/>
      <c r="E12" s="13">
        <v>182789</v>
      </c>
      <c r="F12" s="60"/>
    </row>
    <row r="13" spans="2:6" ht="15" customHeight="1">
      <c r="B13" s="11" t="s">
        <v>46</v>
      </c>
      <c r="C13" s="17"/>
      <c r="D13" s="13">
        <v>-1354525</v>
      </c>
      <c r="E13" s="13"/>
      <c r="F13" s="60"/>
    </row>
    <row r="14" spans="2:6" ht="15" customHeight="1">
      <c r="B14" s="11" t="s">
        <v>56</v>
      </c>
      <c r="C14" s="12"/>
      <c r="D14" s="13"/>
      <c r="E14" s="13">
        <v>11664</v>
      </c>
      <c r="F14" s="60"/>
    </row>
    <row r="15" spans="2:6" ht="15" customHeight="1">
      <c r="B15" s="11" t="s">
        <v>35</v>
      </c>
      <c r="C15" s="12"/>
      <c r="D15" s="13">
        <v>-198871</v>
      </c>
      <c r="E15" s="13"/>
      <c r="F15" s="60"/>
    </row>
    <row r="16" spans="2:6" ht="15" customHeight="1">
      <c r="B16" s="8" t="s">
        <v>34</v>
      </c>
      <c r="C16" s="14"/>
      <c r="D16" s="15">
        <v>281373</v>
      </c>
      <c r="E16" s="15">
        <v>-293399</v>
      </c>
      <c r="F16" s="60"/>
    </row>
    <row r="17" spans="2:6" s="58" customFormat="1" ht="15" customHeight="1">
      <c r="B17" s="16" t="s">
        <v>49</v>
      </c>
      <c r="C17" s="17"/>
      <c r="D17" s="18">
        <f>SUM(D11:D16)</f>
        <v>-95347</v>
      </c>
      <c r="E17" s="18">
        <f>SUM(E11:E16)</f>
        <v>-235720</v>
      </c>
      <c r="F17" s="61"/>
    </row>
    <row r="18" spans="2:6" ht="15" customHeight="1">
      <c r="B18" s="11" t="s">
        <v>44</v>
      </c>
      <c r="C18" s="12"/>
      <c r="D18" s="13">
        <v>1297850</v>
      </c>
      <c r="E18" s="13">
        <v>-36414</v>
      </c>
      <c r="F18" s="60"/>
    </row>
    <row r="19" spans="2:6" s="58" customFormat="1" ht="15" customHeight="1">
      <c r="B19" s="19" t="s">
        <v>50</v>
      </c>
      <c r="C19" s="20"/>
      <c r="D19" s="21">
        <f>D17+D18</f>
        <v>1202503</v>
      </c>
      <c r="E19" s="21">
        <f>E17+E18</f>
        <v>-272134</v>
      </c>
      <c r="F19" s="61"/>
    </row>
    <row r="20" spans="2:6" ht="15" customHeight="1">
      <c r="B20" s="22" t="s">
        <v>51</v>
      </c>
      <c r="C20" s="12"/>
      <c r="D20" s="13">
        <v>0</v>
      </c>
      <c r="E20" s="13">
        <v>0</v>
      </c>
      <c r="F20" s="60"/>
    </row>
    <row r="21" spans="2:6" s="58" customFormat="1" ht="30" customHeight="1">
      <c r="B21" s="19" t="s">
        <v>52</v>
      </c>
      <c r="C21" s="20"/>
      <c r="D21" s="23">
        <f>D19</f>
        <v>1202503</v>
      </c>
      <c r="E21" s="23">
        <f>E19</f>
        <v>-272134</v>
      </c>
      <c r="F21" s="61"/>
    </row>
    <row r="22" spans="2:6" ht="15" customHeight="1">
      <c r="B22" s="2"/>
      <c r="C22" s="2"/>
      <c r="D22" s="24"/>
      <c r="E22" s="24"/>
      <c r="F22" s="60"/>
    </row>
    <row r="23" spans="2:6" ht="15" customHeight="1">
      <c r="B23" s="25" t="s">
        <v>53</v>
      </c>
      <c r="C23" s="62" t="s">
        <v>66</v>
      </c>
      <c r="D23" s="26">
        <f>D21/26220170*1000</f>
        <v>45.861754519516843</v>
      </c>
      <c r="E23" s="26">
        <f>E21/26220170*1000</f>
        <v>-10.378803798754927</v>
      </c>
      <c r="F23" s="60"/>
    </row>
    <row r="24" spans="2:6" ht="15" customHeight="1">
      <c r="B24" s="2"/>
      <c r="C24" s="2"/>
      <c r="D24" s="2"/>
      <c r="E24" s="2"/>
    </row>
    <row r="25" spans="2:6" ht="30.75" customHeight="1">
      <c r="B25" s="2"/>
      <c r="C25" s="2"/>
      <c r="D25" s="2"/>
      <c r="E25" s="2"/>
    </row>
    <row r="26" spans="2:6" ht="15" customHeight="1">
      <c r="B26" s="2" t="s">
        <v>124</v>
      </c>
      <c r="C26" s="2"/>
      <c r="D26" s="2" t="s">
        <v>125</v>
      </c>
      <c r="E26" s="2"/>
    </row>
    <row r="29" spans="2:6" ht="15" customHeight="1">
      <c r="B29" s="2" t="s">
        <v>126</v>
      </c>
      <c r="C29" s="2"/>
      <c r="D29" s="2" t="s">
        <v>127</v>
      </c>
      <c r="E29" s="2"/>
    </row>
    <row r="31" spans="2:6" ht="15" customHeight="1">
      <c r="B31" s="2"/>
      <c r="C31" s="2"/>
      <c r="D31" s="2"/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L59"/>
  <sheetViews>
    <sheetView zoomScaleNormal="100" workbookViewId="0">
      <selection activeCell="E23" sqref="E23"/>
    </sheetView>
  </sheetViews>
  <sheetFormatPr defaultColWidth="8.85546875" defaultRowHeight="12.75"/>
  <cols>
    <col min="1" max="1" width="0.85546875" style="59" customWidth="1"/>
    <col min="2" max="2" width="41.5703125" style="59" customWidth="1"/>
    <col min="3" max="3" width="6.5703125" style="59" customWidth="1"/>
    <col min="4" max="4" width="12.42578125" style="59" customWidth="1"/>
    <col min="5" max="5" width="18.85546875" style="59" customWidth="1"/>
    <col min="6" max="7" width="10.42578125" style="59" bestFit="1" customWidth="1"/>
    <col min="8" max="9" width="8.85546875" style="59"/>
    <col min="10" max="10" width="11.28515625" style="59" customWidth="1"/>
    <col min="11" max="11" width="10.85546875" style="59" bestFit="1" customWidth="1"/>
    <col min="12" max="16384" width="8.85546875" style="59"/>
  </cols>
  <sheetData>
    <row r="1" spans="2:7" ht="15" customHeight="1">
      <c r="B1" s="1" t="s">
        <v>63</v>
      </c>
      <c r="C1" s="2"/>
      <c r="D1" s="2"/>
      <c r="E1" s="2"/>
    </row>
    <row r="2" spans="2:7" ht="15" customHeight="1">
      <c r="B2" s="1" t="s">
        <v>1</v>
      </c>
      <c r="C2" s="2"/>
      <c r="D2" s="2"/>
      <c r="E2" s="2"/>
    </row>
    <row r="3" spans="2:7" ht="15" customHeight="1">
      <c r="B3" s="3" t="s">
        <v>130</v>
      </c>
      <c r="C3" s="4"/>
      <c r="D3" s="4"/>
      <c r="E3" s="4"/>
    </row>
    <row r="4" spans="2:7" ht="4.9000000000000004" customHeight="1" thickBot="1">
      <c r="B4" s="28"/>
      <c r="C4" s="29"/>
      <c r="D4" s="29"/>
      <c r="E4" s="29"/>
    </row>
    <row r="5" spans="2:7" ht="15" customHeight="1">
      <c r="B5" s="27"/>
      <c r="C5" s="2"/>
      <c r="D5" s="2"/>
      <c r="E5" s="2"/>
    </row>
    <row r="6" spans="2:7" ht="25.15" customHeight="1">
      <c r="B6" s="8" t="s">
        <v>2</v>
      </c>
      <c r="C6" s="9" t="s">
        <v>41</v>
      </c>
      <c r="D6" s="30" t="s">
        <v>128</v>
      </c>
      <c r="E6" s="30" t="s">
        <v>131</v>
      </c>
    </row>
    <row r="7" spans="2:7" ht="15" customHeight="1">
      <c r="B7" s="16" t="s">
        <v>3</v>
      </c>
      <c r="C7" s="12"/>
      <c r="D7" s="31"/>
      <c r="E7" s="31"/>
    </row>
    <row r="8" spans="2:7" ht="15" customHeight="1">
      <c r="B8" s="16" t="s">
        <v>4</v>
      </c>
      <c r="C8" s="12"/>
      <c r="D8" s="31"/>
      <c r="E8" s="31"/>
    </row>
    <row r="9" spans="2:7" ht="15" customHeight="1">
      <c r="B9" s="11" t="s">
        <v>5</v>
      </c>
      <c r="C9" s="12"/>
      <c r="D9" s="32"/>
      <c r="E9" s="32"/>
    </row>
    <row r="10" spans="2:7" ht="15" customHeight="1">
      <c r="B10" s="11" t="s">
        <v>6</v>
      </c>
      <c r="C10" s="12">
        <v>3</v>
      </c>
      <c r="D10" s="32">
        <v>675767</v>
      </c>
      <c r="E10" s="32">
        <v>714288</v>
      </c>
    </row>
    <row r="11" spans="2:7" ht="15" customHeight="1">
      <c r="B11" s="11" t="s">
        <v>7</v>
      </c>
      <c r="C11" s="12"/>
      <c r="D11" s="32"/>
      <c r="E11" s="32"/>
    </row>
    <row r="12" spans="2:7" ht="15" customHeight="1">
      <c r="B12" s="11" t="s">
        <v>8</v>
      </c>
      <c r="C12" s="12">
        <v>4</v>
      </c>
      <c r="D12" s="32">
        <v>12853917</v>
      </c>
      <c r="E12" s="32">
        <v>12581560</v>
      </c>
    </row>
    <row r="13" spans="2:7" ht="15" customHeight="1">
      <c r="B13" s="11" t="s">
        <v>9</v>
      </c>
      <c r="C13" s="12"/>
      <c r="D13" s="32">
        <v>6231392</v>
      </c>
      <c r="E13" s="32">
        <v>6231392</v>
      </c>
    </row>
    <row r="14" spans="2:7" ht="14.25" customHeight="1">
      <c r="B14" s="11" t="s">
        <v>60</v>
      </c>
      <c r="C14" s="12"/>
      <c r="D14" s="32"/>
      <c r="E14" s="32"/>
    </row>
    <row r="15" spans="2:7" ht="12.75" hidden="1" customHeight="1">
      <c r="B15" s="8"/>
      <c r="C15" s="14"/>
      <c r="D15" s="33"/>
      <c r="E15" s="33"/>
      <c r="G15" s="60"/>
    </row>
    <row r="16" spans="2:7" ht="15" customHeight="1">
      <c r="B16" s="34"/>
      <c r="C16" s="35"/>
      <c r="D16" s="36">
        <f>D9+D10+D12+D13+D15</f>
        <v>19761076</v>
      </c>
      <c r="E16" s="36">
        <f>E9+E10+E12+E13+E15</f>
        <v>19527240</v>
      </c>
      <c r="G16" s="60"/>
    </row>
    <row r="17" spans="2:12" ht="15" customHeight="1">
      <c r="B17" s="37" t="s">
        <v>10</v>
      </c>
      <c r="C17" s="12"/>
      <c r="D17" s="32"/>
      <c r="E17" s="32"/>
      <c r="J17" s="110"/>
      <c r="K17" s="110"/>
      <c r="L17" s="110"/>
    </row>
    <row r="18" spans="2:12" ht="15" customHeight="1">
      <c r="B18" s="11" t="s">
        <v>11</v>
      </c>
      <c r="C18" s="12">
        <v>7</v>
      </c>
      <c r="D18" s="32">
        <v>166650</v>
      </c>
      <c r="E18" s="32">
        <v>181787</v>
      </c>
      <c r="J18" s="110"/>
      <c r="K18" s="110"/>
      <c r="L18" s="110"/>
    </row>
    <row r="19" spans="2:12" ht="15" customHeight="1">
      <c r="B19" s="11" t="s">
        <v>12</v>
      </c>
      <c r="C19" s="12"/>
      <c r="D19" s="32">
        <v>19349</v>
      </c>
      <c r="E19" s="32">
        <v>11855</v>
      </c>
      <c r="J19" s="110"/>
      <c r="K19" s="110"/>
      <c r="L19" s="110"/>
    </row>
    <row r="20" spans="2:12" ht="15" customHeight="1">
      <c r="B20" s="11" t="s">
        <v>8</v>
      </c>
      <c r="C20" s="12"/>
      <c r="D20" s="32"/>
      <c r="E20" s="32"/>
      <c r="J20" s="110"/>
      <c r="K20" s="110"/>
      <c r="L20" s="110"/>
    </row>
    <row r="21" spans="2:12" ht="15" customHeight="1">
      <c r="B21" s="11" t="s">
        <v>13</v>
      </c>
      <c r="C21" s="12">
        <v>6</v>
      </c>
      <c r="D21" s="32">
        <v>647452</v>
      </c>
      <c r="E21" s="32">
        <v>647802</v>
      </c>
      <c r="J21" s="110"/>
      <c r="K21" s="110"/>
      <c r="L21" s="110"/>
    </row>
    <row r="22" spans="2:12" ht="15" customHeight="1">
      <c r="B22" s="11" t="s">
        <v>57</v>
      </c>
      <c r="C22" s="12"/>
      <c r="D22" s="32">
        <f>439164-186522</f>
        <v>252642</v>
      </c>
      <c r="E22" s="32">
        <f>439164-210010</f>
        <v>229154</v>
      </c>
      <c r="J22" s="110"/>
      <c r="K22" s="110"/>
      <c r="L22" s="110"/>
    </row>
    <row r="23" spans="2:12" ht="15" customHeight="1">
      <c r="B23" s="8" t="s">
        <v>14</v>
      </c>
      <c r="C23" s="14">
        <v>5</v>
      </c>
      <c r="D23" s="33">
        <f>6649+696837</f>
        <v>703486</v>
      </c>
      <c r="E23" s="33">
        <f>2960+552146</f>
        <v>555106</v>
      </c>
      <c r="F23" s="60"/>
      <c r="J23" s="110"/>
      <c r="K23" s="110"/>
      <c r="L23" s="110"/>
    </row>
    <row r="24" spans="2:12" ht="15" customHeight="1">
      <c r="B24" s="37"/>
      <c r="C24" s="12"/>
      <c r="D24" s="32">
        <f>SUM(D18:D23)</f>
        <v>1789579</v>
      </c>
      <c r="E24" s="32">
        <f>E18+E19+E21+E22+E23</f>
        <v>1625704</v>
      </c>
      <c r="J24" s="110"/>
      <c r="K24" s="110"/>
      <c r="L24" s="110"/>
    </row>
    <row r="25" spans="2:12" ht="15" customHeight="1">
      <c r="B25" s="34" t="s">
        <v>15</v>
      </c>
      <c r="C25" s="20"/>
      <c r="D25" s="38">
        <f>D16+D24</f>
        <v>21550655</v>
      </c>
      <c r="E25" s="38">
        <f>E16+E24</f>
        <v>21152944</v>
      </c>
      <c r="G25" s="60"/>
      <c r="J25" s="110"/>
      <c r="K25" s="110"/>
      <c r="L25" s="110"/>
    </row>
    <row r="26" spans="2:12" ht="4.9000000000000004" customHeight="1">
      <c r="B26" s="16"/>
      <c r="C26" s="11"/>
      <c r="D26" s="32"/>
      <c r="E26" s="32"/>
      <c r="J26" s="110"/>
      <c r="K26" s="110"/>
      <c r="L26" s="110"/>
    </row>
    <row r="27" spans="2:12" ht="15" customHeight="1">
      <c r="B27" s="16" t="s">
        <v>16</v>
      </c>
      <c r="C27" s="11"/>
      <c r="D27" s="32"/>
      <c r="E27" s="32"/>
      <c r="J27" s="110"/>
      <c r="K27" s="110"/>
      <c r="L27" s="110"/>
    </row>
    <row r="28" spans="2:12" ht="15" customHeight="1">
      <c r="B28" s="11" t="s">
        <v>17</v>
      </c>
      <c r="C28" s="12" t="s">
        <v>65</v>
      </c>
      <c r="D28" s="32">
        <v>26220170</v>
      </c>
      <c r="E28" s="32">
        <v>26220170</v>
      </c>
      <c r="J28" s="110"/>
      <c r="K28" s="110"/>
      <c r="L28" s="110"/>
    </row>
    <row r="29" spans="2:12" ht="15" customHeight="1">
      <c r="B29" s="11" t="s">
        <v>0</v>
      </c>
      <c r="C29" s="12"/>
      <c r="D29" s="32"/>
      <c r="E29" s="32"/>
    </row>
    <row r="30" spans="2:12" ht="15" customHeight="1">
      <c r="B30" s="11" t="s">
        <v>47</v>
      </c>
      <c r="C30" s="12"/>
      <c r="D30" s="32"/>
      <c r="E30" s="32"/>
      <c r="G30" s="60"/>
    </row>
    <row r="31" spans="2:12" ht="15" customHeight="1">
      <c r="B31" s="11" t="s">
        <v>18</v>
      </c>
      <c r="C31" s="12"/>
      <c r="D31" s="32">
        <v>-11532957</v>
      </c>
      <c r="E31" s="32">
        <v>-12524453</v>
      </c>
      <c r="F31" s="60"/>
      <c r="G31" s="60"/>
      <c r="K31" s="110"/>
    </row>
    <row r="32" spans="2:12" ht="15" customHeight="1">
      <c r="B32" s="19" t="s">
        <v>19</v>
      </c>
      <c r="C32" s="20"/>
      <c r="D32" s="38">
        <f>D28+D30+D31</f>
        <v>14687213</v>
      </c>
      <c r="E32" s="38">
        <f>E28+E30+E31</f>
        <v>13695717</v>
      </c>
    </row>
    <row r="33" spans="2:8" ht="4.9000000000000004" customHeight="1">
      <c r="B33" s="16"/>
      <c r="C33" s="17"/>
      <c r="D33" s="39"/>
      <c r="E33" s="39"/>
    </row>
    <row r="34" spans="2:8" ht="15" customHeight="1">
      <c r="B34" s="16" t="s">
        <v>20</v>
      </c>
      <c r="C34" s="12"/>
      <c r="D34" s="32"/>
      <c r="E34" s="32"/>
      <c r="H34" s="60">
        <f>E25-E47</f>
        <v>0</v>
      </c>
    </row>
    <row r="35" spans="2:8" ht="23.25" customHeight="1">
      <c r="B35" s="11" t="s">
        <v>21</v>
      </c>
      <c r="C35" s="12"/>
      <c r="D35" s="32">
        <v>5328712</v>
      </c>
      <c r="E35" s="32">
        <v>5328712</v>
      </c>
    </row>
    <row r="36" spans="2:8" ht="15" customHeight="1">
      <c r="B36" s="8" t="s">
        <v>42</v>
      </c>
      <c r="C36" s="14"/>
      <c r="D36" s="33"/>
      <c r="E36" s="33"/>
    </row>
    <row r="37" spans="2:8" ht="15" customHeight="1">
      <c r="B37" s="19"/>
      <c r="C37" s="35"/>
      <c r="D37" s="36">
        <f>D35+D36</f>
        <v>5328712</v>
      </c>
      <c r="E37" s="36">
        <f>E35+E36</f>
        <v>5328712</v>
      </c>
    </row>
    <row r="38" spans="2:8" ht="15" customHeight="1">
      <c r="B38" s="16" t="s">
        <v>22</v>
      </c>
      <c r="C38" s="12"/>
      <c r="D38" s="32"/>
      <c r="E38" s="32"/>
    </row>
    <row r="39" spans="2:8" ht="25.5">
      <c r="B39" s="11" t="s">
        <v>21</v>
      </c>
      <c r="C39" s="12"/>
      <c r="D39" s="32"/>
      <c r="E39" s="32"/>
    </row>
    <row r="40" spans="2:8">
      <c r="B40" s="11" t="s">
        <v>64</v>
      </c>
      <c r="C40" s="12"/>
      <c r="D40" s="32"/>
      <c r="E40" s="32"/>
    </row>
    <row r="41" spans="2:8">
      <c r="B41" s="11" t="s">
        <v>23</v>
      </c>
      <c r="C41" s="12"/>
      <c r="D41" s="32">
        <v>1126221</v>
      </c>
      <c r="E41" s="32">
        <v>1717071</v>
      </c>
    </row>
    <row r="42" spans="2:8">
      <c r="B42" s="11" t="s">
        <v>24</v>
      </c>
      <c r="C42" s="12"/>
      <c r="D42" s="32"/>
      <c r="E42" s="32"/>
    </row>
    <row r="43" spans="2:8">
      <c r="B43" s="11" t="s">
        <v>25</v>
      </c>
      <c r="C43" s="12">
        <v>11</v>
      </c>
      <c r="D43" s="32">
        <v>408509</v>
      </c>
      <c r="E43" s="32">
        <v>411444</v>
      </c>
    </row>
    <row r="44" spans="2:8">
      <c r="B44" s="8" t="s">
        <v>26</v>
      </c>
      <c r="C44" s="14"/>
      <c r="D44" s="33"/>
      <c r="E44" s="33"/>
    </row>
    <row r="45" spans="2:8">
      <c r="B45" s="19"/>
      <c r="C45" s="35"/>
      <c r="D45" s="36">
        <f>D40+D41+D42+D43+D39</f>
        <v>1534730</v>
      </c>
      <c r="E45" s="36">
        <f>E40+E41+E42+E43+E39</f>
        <v>2128515</v>
      </c>
    </row>
    <row r="46" spans="2:8" s="58" customFormat="1">
      <c r="B46" s="19" t="s">
        <v>27</v>
      </c>
      <c r="C46" s="20"/>
      <c r="D46" s="38">
        <f>D37+D45</f>
        <v>6863442</v>
      </c>
      <c r="E46" s="38">
        <f>E45+E37</f>
        <v>7457227</v>
      </c>
    </row>
    <row r="47" spans="2:8" s="58" customFormat="1">
      <c r="B47" s="19" t="s">
        <v>28</v>
      </c>
      <c r="C47" s="20"/>
      <c r="D47" s="38">
        <f>D32+D37+D45</f>
        <v>21550655</v>
      </c>
      <c r="E47" s="38">
        <f>E46+E32</f>
        <v>21152944</v>
      </c>
    </row>
    <row r="48" spans="2:8">
      <c r="B48" s="2"/>
      <c r="C48" s="2"/>
      <c r="D48" s="24">
        <v>0</v>
      </c>
      <c r="E48" s="24">
        <v>0</v>
      </c>
    </row>
    <row r="49" spans="2:7" ht="1.5" customHeight="1">
      <c r="B49" s="2"/>
      <c r="C49" s="2"/>
      <c r="D49" s="24"/>
      <c r="E49" s="24"/>
    </row>
    <row r="50" spans="2:7">
      <c r="B50" s="40" t="s">
        <v>29</v>
      </c>
      <c r="C50" s="41"/>
      <c r="D50" s="42">
        <v>26220170</v>
      </c>
      <c r="E50" s="42">
        <v>26220170</v>
      </c>
    </row>
    <row r="51" spans="2:7" s="58" customFormat="1">
      <c r="B51" s="43" t="s">
        <v>30</v>
      </c>
      <c r="C51" s="44" t="s">
        <v>67</v>
      </c>
      <c r="D51" s="45">
        <v>560</v>
      </c>
      <c r="E51" s="45">
        <v>522</v>
      </c>
      <c r="G51" s="61"/>
    </row>
    <row r="52" spans="2:7">
      <c r="B52" s="2"/>
      <c r="C52" s="2"/>
      <c r="D52" s="2"/>
      <c r="E52" s="2"/>
    </row>
    <row r="53" spans="2:7">
      <c r="B53" s="2"/>
      <c r="C53" s="2"/>
      <c r="D53" s="24"/>
      <c r="E53" s="24"/>
    </row>
    <row r="54" spans="2:7" ht="15" customHeight="1">
      <c r="B54" s="2" t="s">
        <v>124</v>
      </c>
      <c r="C54" s="2"/>
      <c r="D54" s="2" t="s">
        <v>125</v>
      </c>
      <c r="E54" s="2"/>
    </row>
    <row r="57" spans="2:7" ht="15" customHeight="1">
      <c r="B57" s="2" t="s">
        <v>126</v>
      </c>
      <c r="C57" s="2"/>
      <c r="D57" s="2" t="s">
        <v>127</v>
      </c>
      <c r="E57" s="2"/>
    </row>
    <row r="59" spans="2:7">
      <c r="B59" s="2"/>
      <c r="C59" s="2"/>
      <c r="D59" s="2"/>
      <c r="E59" s="2"/>
    </row>
  </sheetData>
  <pageMargins left="0.74803149606299213" right="0.74803149606299213" top="0.62992125984251968" bottom="0.51181102362204722" header="0.51181102362204722" footer="0.31496062992125984"/>
  <pageSetup paperSize="9" scale="5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H78"/>
  <sheetViews>
    <sheetView tabSelected="1" topLeftCell="A50" zoomScale="88" zoomScaleNormal="88" workbookViewId="0">
      <selection activeCell="D13" sqref="D13"/>
    </sheetView>
  </sheetViews>
  <sheetFormatPr defaultColWidth="8.85546875" defaultRowHeight="12.75"/>
  <cols>
    <col min="1" max="1" width="5" style="59" customWidth="1"/>
    <col min="2" max="2" width="60" style="108" customWidth="1"/>
    <col min="3" max="3" width="7.7109375" style="108" hidden="1" customWidth="1"/>
    <col min="4" max="4" width="12.5703125" style="108" customWidth="1"/>
    <col min="5" max="5" width="13.85546875" style="108" customWidth="1"/>
    <col min="6" max="6" width="4.42578125" style="59" customWidth="1"/>
    <col min="7" max="16384" width="8.85546875" style="59"/>
  </cols>
  <sheetData>
    <row r="1" spans="2:5" ht="15" customHeight="1">
      <c r="B1" s="72" t="s">
        <v>63</v>
      </c>
      <c r="C1" s="73"/>
      <c r="D1" s="74"/>
      <c r="E1" s="74"/>
    </row>
    <row r="2" spans="2:5" ht="15" customHeight="1">
      <c r="B2" s="72" t="s">
        <v>36</v>
      </c>
      <c r="C2" s="73"/>
      <c r="D2" s="74"/>
      <c r="E2" s="74"/>
    </row>
    <row r="3" spans="2:5" ht="15" customHeight="1">
      <c r="B3" s="75" t="s">
        <v>132</v>
      </c>
      <c r="C3" s="76"/>
      <c r="D3" s="76"/>
      <c r="E3" s="76"/>
    </row>
    <row r="4" spans="2:5" ht="4.9000000000000004" customHeight="1" thickBot="1">
      <c r="B4" s="77"/>
      <c r="C4" s="78"/>
      <c r="D4" s="78"/>
      <c r="E4" s="78"/>
    </row>
    <row r="5" spans="2:5" ht="9" customHeight="1">
      <c r="B5" s="74"/>
      <c r="C5" s="74"/>
      <c r="D5" s="74"/>
      <c r="E5" s="74"/>
    </row>
    <row r="6" spans="2:5" ht="20.25" customHeight="1">
      <c r="B6" s="79" t="s">
        <v>2</v>
      </c>
      <c r="C6" s="80" t="s">
        <v>41</v>
      </c>
      <c r="D6" s="81" t="s">
        <v>128</v>
      </c>
      <c r="E6" s="81" t="s">
        <v>129</v>
      </c>
    </row>
    <row r="7" spans="2:5" s="58" customFormat="1" ht="13.15" customHeight="1">
      <c r="B7" s="112" t="s">
        <v>69</v>
      </c>
      <c r="C7" s="113"/>
      <c r="D7" s="113"/>
      <c r="E7" s="113"/>
    </row>
    <row r="8" spans="2:5" ht="13.15" customHeight="1">
      <c r="B8" s="82" t="s">
        <v>70</v>
      </c>
      <c r="C8" s="83"/>
      <c r="D8" s="84">
        <f>SUM(D10:D16)</f>
        <v>1306673</v>
      </c>
      <c r="E8" s="84">
        <f>SUM(E10:E16)</f>
        <v>1153025</v>
      </c>
    </row>
    <row r="9" spans="2:5" ht="13.5" customHeight="1">
      <c r="B9" s="85" t="s">
        <v>71</v>
      </c>
      <c r="C9" s="83"/>
      <c r="D9" s="86"/>
      <c r="E9" s="86"/>
    </row>
    <row r="10" spans="2:5" ht="13.5" customHeight="1">
      <c r="B10" s="85" t="s">
        <v>93</v>
      </c>
      <c r="C10" s="83"/>
      <c r="D10" s="86">
        <f>6575</f>
        <v>6575</v>
      </c>
      <c r="E10" s="86">
        <f>394075</f>
        <v>394075</v>
      </c>
    </row>
    <row r="11" spans="2:5" ht="13.5" customHeight="1">
      <c r="B11" s="85" t="s">
        <v>72</v>
      </c>
      <c r="C11" s="83"/>
      <c r="D11" s="86"/>
      <c r="E11" s="86"/>
    </row>
    <row r="12" spans="2:5" ht="13.5" customHeight="1">
      <c r="B12" s="85" t="s">
        <v>79</v>
      </c>
      <c r="C12" s="83"/>
      <c r="D12" s="86">
        <v>1300098</v>
      </c>
      <c r="E12" s="86">
        <f>760000-1050</f>
        <v>758950</v>
      </c>
    </row>
    <row r="13" spans="2:5" ht="13.5" customHeight="1">
      <c r="B13" s="85" t="s">
        <v>73</v>
      </c>
      <c r="C13" s="83"/>
      <c r="D13" s="86"/>
      <c r="E13" s="86"/>
    </row>
    <row r="14" spans="2:5" ht="13.5" customHeight="1">
      <c r="B14" s="85" t="s">
        <v>73</v>
      </c>
      <c r="C14" s="83"/>
      <c r="D14" s="86"/>
      <c r="E14" s="86"/>
    </row>
    <row r="15" spans="2:5" ht="13.5" customHeight="1">
      <c r="B15" s="85" t="s">
        <v>74</v>
      </c>
      <c r="C15" s="83"/>
      <c r="D15" s="86"/>
      <c r="E15" s="86"/>
    </row>
    <row r="16" spans="2:5" ht="13.5" customHeight="1">
      <c r="B16" s="85" t="s">
        <v>75</v>
      </c>
      <c r="C16" s="83"/>
      <c r="D16" s="86"/>
      <c r="E16" s="86"/>
    </row>
    <row r="17" spans="2:8" ht="13.15" customHeight="1">
      <c r="B17" s="87" t="s">
        <v>76</v>
      </c>
      <c r="C17" s="88"/>
      <c r="D17" s="89">
        <f>SUM(D18:D24)</f>
        <v>329035</v>
      </c>
      <c r="E17" s="89">
        <f>SUM(E18:E24)</f>
        <v>594530</v>
      </c>
      <c r="H17" s="60"/>
    </row>
    <row r="18" spans="2:8" ht="13.15" customHeight="1">
      <c r="B18" s="64" t="s">
        <v>80</v>
      </c>
      <c r="C18" s="83"/>
      <c r="D18" s="86">
        <f>102274+972-3720</f>
        <v>99526</v>
      </c>
      <c r="E18" s="86">
        <f>100541-922+2060-4194</f>
        <v>97485</v>
      </c>
    </row>
    <row r="19" spans="2:8" ht="13.15" customHeight="1">
      <c r="B19" s="64" t="s">
        <v>81</v>
      </c>
      <c r="C19" s="83"/>
      <c r="D19" s="86">
        <f>16846+135</f>
        <v>16981</v>
      </c>
      <c r="E19" s="86">
        <f>13096-5600+3848</f>
        <v>11344</v>
      </c>
    </row>
    <row r="20" spans="2:8" ht="13.15" customHeight="1">
      <c r="B20" s="64" t="s">
        <v>82</v>
      </c>
      <c r="C20" s="83"/>
      <c r="D20" s="86">
        <f>119579+3278</f>
        <v>122857</v>
      </c>
      <c r="E20" s="86">
        <f>130224+3272</f>
        <v>133496</v>
      </c>
    </row>
    <row r="21" spans="2:8">
      <c r="B21" s="64" t="s">
        <v>83</v>
      </c>
      <c r="C21" s="83"/>
      <c r="D21" s="86"/>
      <c r="E21" s="86"/>
    </row>
    <row r="22" spans="2:8">
      <c r="B22" s="64" t="s">
        <v>84</v>
      </c>
      <c r="C22" s="83"/>
      <c r="D22" s="86"/>
      <c r="E22" s="86"/>
    </row>
    <row r="23" spans="2:8">
      <c r="B23" s="64" t="s">
        <v>85</v>
      </c>
      <c r="C23" s="83"/>
      <c r="D23" s="86">
        <f>61677+23971-48+548+507</f>
        <v>86655</v>
      </c>
      <c r="E23" s="86">
        <f>319136+24662+617+292</f>
        <v>344707</v>
      </c>
    </row>
    <row r="24" spans="2:8" ht="13.5" customHeight="1">
      <c r="B24" s="64" t="s">
        <v>86</v>
      </c>
      <c r="C24" s="83"/>
      <c r="D24" s="86">
        <f>2633+381+2</f>
        <v>3016</v>
      </c>
      <c r="E24" s="86">
        <f>5908+1093+200+297</f>
        <v>7498</v>
      </c>
    </row>
    <row r="25" spans="2:8" ht="24.75" customHeight="1">
      <c r="B25" s="90" t="s">
        <v>87</v>
      </c>
      <c r="C25" s="91"/>
      <c r="D25" s="92">
        <f>D8-D17</f>
        <v>977638</v>
      </c>
      <c r="E25" s="92">
        <f>E8-E17</f>
        <v>558495</v>
      </c>
    </row>
    <row r="26" spans="2:8" ht="15.75" customHeight="1">
      <c r="B26" s="112" t="s">
        <v>88</v>
      </c>
      <c r="C26" s="113"/>
      <c r="D26" s="113">
        <v>0</v>
      </c>
      <c r="E26" s="113">
        <v>0</v>
      </c>
    </row>
    <row r="27" spans="2:8" s="58" customFormat="1">
      <c r="B27" s="93" t="s">
        <v>70</v>
      </c>
      <c r="C27" s="94"/>
      <c r="D27" s="95"/>
      <c r="E27" s="95"/>
    </row>
    <row r="28" spans="2:8" ht="9" customHeight="1">
      <c r="B28" s="64" t="s">
        <v>77</v>
      </c>
      <c r="C28" s="83"/>
      <c r="D28" s="86"/>
      <c r="E28" s="86"/>
    </row>
    <row r="29" spans="2:8" ht="12.75" customHeight="1">
      <c r="B29" s="63" t="s">
        <v>95</v>
      </c>
      <c r="C29" s="96"/>
      <c r="D29" s="86"/>
      <c r="E29" s="86"/>
    </row>
    <row r="30" spans="2:8" ht="12.75" customHeight="1">
      <c r="B30" s="63" t="s">
        <v>96</v>
      </c>
      <c r="C30" s="96"/>
      <c r="D30" s="86"/>
      <c r="E30" s="86"/>
    </row>
    <row r="31" spans="2:8" ht="12.75" customHeight="1">
      <c r="B31" s="64" t="s">
        <v>97</v>
      </c>
      <c r="C31" s="96"/>
      <c r="D31" s="86"/>
      <c r="E31" s="86"/>
    </row>
    <row r="32" spans="2:8" ht="22.5" customHeight="1">
      <c r="B32" s="65" t="s">
        <v>94</v>
      </c>
      <c r="C32" s="96"/>
      <c r="D32" s="86"/>
      <c r="E32" s="86"/>
    </row>
    <row r="33" spans="2:7" ht="12.75" customHeight="1">
      <c r="B33" s="66" t="s">
        <v>89</v>
      </c>
      <c r="C33" s="83"/>
      <c r="D33" s="86"/>
      <c r="E33" s="86"/>
    </row>
    <row r="34" spans="2:7" ht="12.75" customHeight="1">
      <c r="B34" s="66" t="s">
        <v>90</v>
      </c>
      <c r="C34" s="83"/>
      <c r="D34" s="86"/>
      <c r="E34" s="86"/>
      <c r="G34" s="60"/>
    </row>
    <row r="35" spans="2:7" ht="12.75" hidden="1" customHeight="1">
      <c r="B35" s="66" t="s">
        <v>91</v>
      </c>
      <c r="C35" s="83"/>
      <c r="D35" s="97"/>
      <c r="E35" s="97"/>
    </row>
    <row r="36" spans="2:7" ht="12.75" customHeight="1">
      <c r="B36" s="66" t="s">
        <v>92</v>
      </c>
      <c r="C36" s="83"/>
      <c r="D36" s="86"/>
      <c r="E36" s="86"/>
    </row>
    <row r="37" spans="2:7" ht="12.75" customHeight="1">
      <c r="B37" s="66" t="s">
        <v>74</v>
      </c>
      <c r="C37" s="83"/>
      <c r="D37" s="86"/>
      <c r="E37" s="86"/>
    </row>
    <row r="38" spans="2:7" ht="12.75" customHeight="1">
      <c r="B38" s="63" t="s">
        <v>75</v>
      </c>
      <c r="C38" s="83"/>
      <c r="D38" s="86"/>
      <c r="E38" s="86"/>
    </row>
    <row r="39" spans="2:7" s="58" customFormat="1">
      <c r="B39" s="98" t="s">
        <v>76</v>
      </c>
      <c r="C39" s="99"/>
      <c r="D39" s="89">
        <f>SUM(D41:D52)</f>
        <v>221220</v>
      </c>
      <c r="E39" s="89">
        <f>SUM(E41:E52)</f>
        <v>1178985</v>
      </c>
    </row>
    <row r="40" spans="2:7" s="58" customFormat="1" ht="8.25" customHeight="1">
      <c r="B40" s="63" t="s">
        <v>77</v>
      </c>
      <c r="C40" s="100"/>
      <c r="D40" s="95"/>
      <c r="E40" s="95"/>
    </row>
    <row r="41" spans="2:7" s="58" customFormat="1">
      <c r="B41" s="66" t="s">
        <v>98</v>
      </c>
      <c r="C41" s="100"/>
      <c r="D41" s="97">
        <v>3720</v>
      </c>
      <c r="E41" s="97">
        <v>4194</v>
      </c>
    </row>
    <row r="42" spans="2:7" s="58" customFormat="1">
      <c r="B42" s="66" t="s">
        <v>99</v>
      </c>
      <c r="C42" s="100"/>
      <c r="D42" s="95"/>
      <c r="E42" s="95"/>
    </row>
    <row r="43" spans="2:7" s="58" customFormat="1">
      <c r="B43" s="66" t="s">
        <v>100</v>
      </c>
      <c r="C43" s="100"/>
      <c r="D43" s="95"/>
      <c r="E43" s="95"/>
    </row>
    <row r="44" spans="2:7" s="58" customFormat="1" ht="24">
      <c r="B44" s="66" t="s">
        <v>101</v>
      </c>
      <c r="C44" s="100"/>
      <c r="D44" s="95"/>
      <c r="E44" s="95"/>
    </row>
    <row r="45" spans="2:7" s="58" customFormat="1">
      <c r="B45" s="66" t="s">
        <v>102</v>
      </c>
      <c r="C45" s="100"/>
      <c r="D45" s="95"/>
      <c r="E45" s="95"/>
    </row>
    <row r="46" spans="2:7" s="58" customFormat="1">
      <c r="B46" s="66" t="s">
        <v>103</v>
      </c>
      <c r="C46" s="100"/>
      <c r="D46" s="95"/>
      <c r="E46" s="95"/>
    </row>
    <row r="47" spans="2:7" s="58" customFormat="1">
      <c r="B47" s="66" t="s">
        <v>104</v>
      </c>
      <c r="C47" s="100"/>
      <c r="D47" s="97"/>
      <c r="E47" s="95"/>
    </row>
    <row r="48" spans="2:7" s="58" customFormat="1">
      <c r="B48" s="66" t="s">
        <v>105</v>
      </c>
      <c r="C48" s="100"/>
      <c r="D48" s="97">
        <f>228800-11300</f>
        <v>217500</v>
      </c>
      <c r="E48" s="97">
        <f>602400-20000+602791-10400</f>
        <v>1174791</v>
      </c>
    </row>
    <row r="49" spans="2:5" hidden="1">
      <c r="B49" s="66" t="s">
        <v>91</v>
      </c>
      <c r="C49" s="83"/>
      <c r="D49" s="86"/>
      <c r="E49" s="86"/>
    </row>
    <row r="50" spans="2:5" s="58" customFormat="1">
      <c r="B50" s="66" t="s">
        <v>106</v>
      </c>
      <c r="C50" s="101"/>
      <c r="D50" s="84"/>
      <c r="E50" s="84"/>
    </row>
    <row r="51" spans="2:5" hidden="1">
      <c r="B51" s="63" t="s">
        <v>78</v>
      </c>
      <c r="C51" s="83"/>
      <c r="D51" s="86">
        <v>0</v>
      </c>
      <c r="E51" s="86">
        <v>0</v>
      </c>
    </row>
    <row r="52" spans="2:5">
      <c r="B52" s="85" t="s">
        <v>107</v>
      </c>
      <c r="C52" s="83"/>
      <c r="D52" s="86"/>
      <c r="E52" s="86">
        <v>0</v>
      </c>
    </row>
    <row r="53" spans="2:5" s="58" customFormat="1" ht="25.5" customHeight="1">
      <c r="B53" s="102" t="s">
        <v>108</v>
      </c>
      <c r="C53" s="103"/>
      <c r="D53" s="104">
        <f>D27-D39</f>
        <v>-221220</v>
      </c>
      <c r="E53" s="104">
        <f>E27-E39</f>
        <v>-1178985</v>
      </c>
    </row>
    <row r="54" spans="2:5" s="58" customFormat="1" ht="18" customHeight="1">
      <c r="B54" s="114" t="s">
        <v>109</v>
      </c>
      <c r="C54" s="115"/>
      <c r="D54" s="115"/>
      <c r="E54" s="115"/>
    </row>
    <row r="55" spans="2:5">
      <c r="B55" s="68" t="s">
        <v>70</v>
      </c>
      <c r="C55" s="74"/>
      <c r="D55" s="84">
        <f>SUM(D57:D60)</f>
        <v>0</v>
      </c>
      <c r="E55" s="84">
        <f>SUM(E57:E67)</f>
        <v>782510</v>
      </c>
    </row>
    <row r="56" spans="2:5">
      <c r="B56" s="63" t="s">
        <v>77</v>
      </c>
      <c r="C56" s="74"/>
      <c r="D56" s="86"/>
      <c r="E56" s="86"/>
    </row>
    <row r="57" spans="2:5">
      <c r="B57" s="63" t="s">
        <v>117</v>
      </c>
      <c r="C57" s="74"/>
      <c r="D57" s="86"/>
      <c r="E57" s="86"/>
    </row>
    <row r="58" spans="2:5">
      <c r="B58" s="63" t="s">
        <v>114</v>
      </c>
      <c r="C58" s="74"/>
      <c r="D58" s="86"/>
      <c r="E58" s="86">
        <v>782510</v>
      </c>
    </row>
    <row r="59" spans="2:5">
      <c r="B59" s="63" t="s">
        <v>115</v>
      </c>
      <c r="C59" s="74"/>
      <c r="D59" s="86"/>
      <c r="E59" s="86"/>
    </row>
    <row r="60" spans="2:5">
      <c r="B60" s="63" t="s">
        <v>116</v>
      </c>
      <c r="C60" s="74"/>
      <c r="D60" s="86"/>
      <c r="E60" s="86"/>
    </row>
    <row r="61" spans="2:5">
      <c r="B61" s="70" t="s">
        <v>123</v>
      </c>
      <c r="C61" s="74"/>
      <c r="D61" s="84">
        <f>SUM(D63:D67)</f>
        <v>604328</v>
      </c>
      <c r="E61" s="86"/>
    </row>
    <row r="62" spans="2:5">
      <c r="B62" s="63" t="s">
        <v>77</v>
      </c>
      <c r="C62" s="74"/>
      <c r="D62" s="86"/>
      <c r="E62" s="86"/>
    </row>
    <row r="63" spans="2:5">
      <c r="B63" s="63" t="s">
        <v>118</v>
      </c>
      <c r="C63" s="74"/>
      <c r="D63" s="86">
        <v>544080</v>
      </c>
      <c r="E63" s="86"/>
    </row>
    <row r="64" spans="2:5">
      <c r="B64" s="63" t="s">
        <v>119</v>
      </c>
      <c r="C64" s="74"/>
      <c r="D64" s="86">
        <v>60248</v>
      </c>
      <c r="E64" s="86"/>
    </row>
    <row r="65" spans="2:7">
      <c r="B65" s="63" t="s">
        <v>120</v>
      </c>
      <c r="C65" s="74"/>
      <c r="D65" s="86"/>
      <c r="E65" s="86"/>
    </row>
    <row r="66" spans="2:7">
      <c r="B66" s="63" t="s">
        <v>110</v>
      </c>
      <c r="C66" s="74"/>
      <c r="D66" s="86"/>
      <c r="E66" s="86"/>
    </row>
    <row r="67" spans="2:7">
      <c r="B67" s="63" t="s">
        <v>78</v>
      </c>
      <c r="C67" s="74"/>
      <c r="D67" s="86"/>
      <c r="E67" s="86"/>
    </row>
    <row r="68" spans="2:7">
      <c r="B68" s="102" t="s">
        <v>121</v>
      </c>
      <c r="C68" s="105"/>
      <c r="D68" s="106">
        <f>D55-D61</f>
        <v>-604328</v>
      </c>
      <c r="E68" s="106">
        <f>E55-E61</f>
        <v>782510</v>
      </c>
    </row>
    <row r="69" spans="2:7">
      <c r="B69" s="69" t="s">
        <v>111</v>
      </c>
      <c r="C69" s="74"/>
      <c r="D69" s="86">
        <f>1498-5208</f>
        <v>-3710</v>
      </c>
      <c r="E69" s="86">
        <f>-7072-13</f>
        <v>-7085</v>
      </c>
    </row>
    <row r="70" spans="2:7" ht="23.25" customHeight="1">
      <c r="B70" s="71" t="s">
        <v>122</v>
      </c>
      <c r="C70" s="105"/>
      <c r="D70" s="106">
        <f>D25+D53+D68</f>
        <v>152090</v>
      </c>
      <c r="E70" s="106">
        <f>E25+E53+E68</f>
        <v>162020</v>
      </c>
      <c r="G70" s="60"/>
    </row>
    <row r="71" spans="2:7" ht="24">
      <c r="B71" s="67" t="s">
        <v>112</v>
      </c>
      <c r="C71" s="73"/>
      <c r="D71" s="109">
        <v>555106</v>
      </c>
      <c r="E71" s="109">
        <v>433208</v>
      </c>
    </row>
    <row r="72" spans="2:7" ht="24">
      <c r="B72" s="67" t="s">
        <v>113</v>
      </c>
      <c r="C72" s="73"/>
      <c r="D72" s="107">
        <f>D70+D71+D69</f>
        <v>703486</v>
      </c>
      <c r="E72" s="107">
        <f>E70+E71+E69</f>
        <v>588143</v>
      </c>
    </row>
    <row r="73" spans="2:7" ht="27" customHeight="1">
      <c r="B73" s="67"/>
      <c r="C73" s="73"/>
      <c r="D73" s="73"/>
      <c r="E73" s="111"/>
      <c r="G73" s="60"/>
    </row>
    <row r="74" spans="2:7" ht="15" customHeight="1">
      <c r="B74" s="2" t="s">
        <v>124</v>
      </c>
      <c r="C74" s="2"/>
      <c r="D74" s="2" t="s">
        <v>125</v>
      </c>
      <c r="E74" s="2"/>
    </row>
    <row r="75" spans="2:7">
      <c r="B75" s="59"/>
      <c r="C75" s="59"/>
      <c r="D75" s="59"/>
      <c r="E75" s="59"/>
    </row>
    <row r="76" spans="2:7">
      <c r="B76" s="59"/>
      <c r="C76" s="59"/>
      <c r="D76" s="59"/>
      <c r="E76" s="59"/>
    </row>
    <row r="77" spans="2:7" ht="15" customHeight="1">
      <c r="B77" s="2" t="s">
        <v>126</v>
      </c>
      <c r="C77" s="2"/>
      <c r="D77" s="2" t="s">
        <v>127</v>
      </c>
      <c r="E77" s="2"/>
    </row>
    <row r="78" spans="2:7">
      <c r="B78" s="73"/>
      <c r="C78" s="73"/>
      <c r="D78" s="73"/>
      <c r="E78" s="73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F30"/>
  <sheetViews>
    <sheetView workbookViewId="0">
      <selection activeCell="B1" sqref="B1:F30"/>
    </sheetView>
  </sheetViews>
  <sheetFormatPr defaultColWidth="8.85546875" defaultRowHeight="12.75"/>
  <cols>
    <col min="1" max="1" width="0.85546875" style="59" customWidth="1"/>
    <col min="2" max="2" width="45.7109375" style="59" customWidth="1"/>
    <col min="3" max="3" width="5.7109375" style="59" customWidth="1"/>
    <col min="4" max="4" width="10.7109375" style="59" customWidth="1"/>
    <col min="5" max="5" width="12.42578125" style="59" customWidth="1"/>
    <col min="6" max="6" width="10.7109375" style="59" customWidth="1"/>
    <col min="7" max="7" width="2.7109375" style="59" customWidth="1"/>
    <col min="8" max="8" width="9.85546875" style="59" bestFit="1" customWidth="1"/>
    <col min="9" max="16384" width="8.85546875" style="59"/>
  </cols>
  <sheetData>
    <row r="1" spans="1:6" ht="15" customHeight="1">
      <c r="B1" s="1" t="s">
        <v>63</v>
      </c>
      <c r="C1" s="49"/>
      <c r="D1" s="49"/>
      <c r="E1" s="49"/>
      <c r="F1" s="49"/>
    </row>
    <row r="2" spans="1:6" ht="15" customHeight="1">
      <c r="B2" s="1" t="s">
        <v>40</v>
      </c>
      <c r="C2" s="49"/>
      <c r="D2" s="49"/>
      <c r="E2" s="49"/>
      <c r="F2" s="49"/>
    </row>
    <row r="3" spans="1:6" ht="15" customHeight="1">
      <c r="B3" s="3" t="s">
        <v>133</v>
      </c>
      <c r="C3" s="46"/>
      <c r="D3" s="46"/>
      <c r="E3" s="4"/>
      <c r="F3" s="4"/>
    </row>
    <row r="4" spans="1:6" ht="4.9000000000000004" customHeight="1" thickBot="1">
      <c r="B4" s="47"/>
      <c r="C4" s="6"/>
      <c r="D4" s="6"/>
      <c r="E4" s="6"/>
      <c r="F4" s="6"/>
    </row>
    <row r="5" spans="1:6" ht="15" customHeight="1">
      <c r="B5" s="50"/>
      <c r="C5" s="50"/>
      <c r="D5" s="50"/>
      <c r="E5" s="50"/>
      <c r="F5" s="50"/>
    </row>
    <row r="6" spans="1:6" ht="25.5">
      <c r="B6" s="8" t="s">
        <v>2</v>
      </c>
      <c r="C6" s="51" t="s">
        <v>41</v>
      </c>
      <c r="D6" s="51" t="s">
        <v>16</v>
      </c>
      <c r="E6" s="51" t="s">
        <v>62</v>
      </c>
      <c r="F6" s="51" t="s">
        <v>54</v>
      </c>
    </row>
    <row r="7" spans="1:6">
      <c r="B7" s="52"/>
      <c r="C7" s="53"/>
      <c r="D7" s="54"/>
      <c r="E7" s="54"/>
      <c r="F7" s="54"/>
    </row>
    <row r="8" spans="1:6" s="61" customFormat="1" hidden="1">
      <c r="A8" s="58"/>
      <c r="B8" s="19" t="s">
        <v>61</v>
      </c>
      <c r="C8" s="19"/>
      <c r="D8" s="26">
        <v>26220170</v>
      </c>
      <c r="E8" s="26">
        <v>-3629157</v>
      </c>
      <c r="F8" s="26">
        <v>23322655</v>
      </c>
    </row>
    <row r="9" spans="1:6" s="61" customFormat="1" hidden="1">
      <c r="A9" s="58"/>
      <c r="B9" s="16"/>
      <c r="C9" s="16"/>
      <c r="D9" s="55"/>
      <c r="E9" s="55"/>
      <c r="F9" s="55"/>
    </row>
    <row r="10" spans="1:6" s="60" customFormat="1" hidden="1">
      <c r="A10" s="59"/>
      <c r="B10" s="11" t="s">
        <v>43</v>
      </c>
      <c r="C10" s="11"/>
      <c r="D10" s="24"/>
      <c r="E10" s="24">
        <v>595349</v>
      </c>
      <c r="F10" s="24">
        <v>595349</v>
      </c>
    </row>
    <row r="11" spans="1:6" s="60" customFormat="1" ht="25.5" hidden="1">
      <c r="A11" s="59"/>
      <c r="B11" s="11" t="s">
        <v>38</v>
      </c>
      <c r="C11" s="11"/>
      <c r="D11" s="56"/>
      <c r="E11" s="56"/>
      <c r="F11" s="56">
        <v>-5355905</v>
      </c>
    </row>
    <row r="12" spans="1:6" s="60" customFormat="1" hidden="1">
      <c r="A12" s="59"/>
      <c r="B12" s="8" t="s">
        <v>37</v>
      </c>
      <c r="C12" s="14"/>
      <c r="D12" s="57"/>
      <c r="E12" s="57"/>
      <c r="F12" s="57">
        <v>0</v>
      </c>
    </row>
    <row r="13" spans="1:6" s="60" customFormat="1" hidden="1">
      <c r="A13" s="59"/>
      <c r="B13" s="11" t="s">
        <v>39</v>
      </c>
      <c r="C13" s="11"/>
      <c r="D13" s="24">
        <v>0</v>
      </c>
      <c r="E13" s="24">
        <v>595349</v>
      </c>
      <c r="F13" s="24">
        <v>-4760556</v>
      </c>
    </row>
    <row r="14" spans="1:6" s="60" customFormat="1" hidden="1">
      <c r="A14" s="59"/>
      <c r="B14" s="11"/>
      <c r="C14" s="11"/>
      <c r="D14" s="24"/>
      <c r="E14" s="24"/>
      <c r="F14" s="24"/>
    </row>
    <row r="15" spans="1:6" s="61" customFormat="1">
      <c r="A15" s="58"/>
      <c r="B15" s="19" t="s">
        <v>134</v>
      </c>
      <c r="C15" s="19"/>
      <c r="D15" s="26">
        <v>26220170</v>
      </c>
      <c r="E15" s="26">
        <v>-12524453</v>
      </c>
      <c r="F15" s="26">
        <f>D15+E15</f>
        <v>13695717</v>
      </c>
    </row>
    <row r="16" spans="1:6" s="61" customFormat="1">
      <c r="A16" s="58"/>
      <c r="B16" s="16"/>
      <c r="C16" s="16"/>
      <c r="D16" s="55"/>
      <c r="E16" s="55"/>
      <c r="F16" s="55"/>
    </row>
    <row r="17" spans="1:6" s="60" customFormat="1">
      <c r="A17" s="59"/>
      <c r="B17" s="11" t="s">
        <v>43</v>
      </c>
      <c r="C17" s="11"/>
      <c r="D17" s="24">
        <v>0</v>
      </c>
      <c r="E17" s="24">
        <v>1202503</v>
      </c>
      <c r="F17" s="24">
        <f>E17</f>
        <v>1202503</v>
      </c>
    </row>
    <row r="18" spans="1:6" s="60" customFormat="1">
      <c r="A18" s="59"/>
      <c r="B18" s="11" t="s">
        <v>58</v>
      </c>
      <c r="C18" s="11"/>
      <c r="D18" s="24">
        <v>0</v>
      </c>
      <c r="E18" s="24"/>
      <c r="F18" s="56">
        <v>0</v>
      </c>
    </row>
    <row r="19" spans="1:6" s="60" customFormat="1" ht="25.5">
      <c r="A19" s="59"/>
      <c r="B19" s="11" t="s">
        <v>38</v>
      </c>
      <c r="C19" s="11"/>
      <c r="D19" s="56">
        <v>0</v>
      </c>
      <c r="E19" s="56">
        <v>-211007</v>
      </c>
      <c r="F19" s="56">
        <f>E19</f>
        <v>-211007</v>
      </c>
    </row>
    <row r="20" spans="1:6" s="60" customFormat="1">
      <c r="A20" s="59"/>
      <c r="B20" s="8" t="s">
        <v>37</v>
      </c>
      <c r="C20" s="14"/>
      <c r="D20" s="57">
        <v>0</v>
      </c>
      <c r="E20" s="57"/>
      <c r="F20" s="57"/>
    </row>
    <row r="21" spans="1:6" s="60" customFormat="1">
      <c r="A21" s="59"/>
      <c r="B21" s="11"/>
      <c r="C21" s="11"/>
      <c r="D21" s="24"/>
      <c r="E21" s="24"/>
      <c r="F21" s="24"/>
    </row>
    <row r="22" spans="1:6" s="61" customFormat="1">
      <c r="A22" s="58"/>
      <c r="B22" s="19" t="s">
        <v>135</v>
      </c>
      <c r="C22" s="19"/>
      <c r="D22" s="26">
        <v>26220170</v>
      </c>
      <c r="E22" s="26">
        <f>E15+E17+E20+E19</f>
        <v>-11532957</v>
      </c>
      <c r="F22" s="26">
        <f>D22+E22</f>
        <v>14687213</v>
      </c>
    </row>
    <row r="23" spans="1:6" s="61" customFormat="1">
      <c r="A23" s="58"/>
      <c r="B23" s="16"/>
      <c r="C23" s="16"/>
      <c r="D23" s="55"/>
      <c r="E23" s="55"/>
      <c r="F23" s="55"/>
    </row>
    <row r="24" spans="1:6" s="58" customFormat="1">
      <c r="B24" s="16"/>
      <c r="C24" s="16"/>
      <c r="D24" s="55"/>
      <c r="E24" s="55"/>
      <c r="F24" s="55"/>
    </row>
    <row r="25" spans="1:6" ht="15" customHeight="1">
      <c r="B25" s="2" t="s">
        <v>124</v>
      </c>
      <c r="C25" s="2"/>
      <c r="D25" s="2" t="s">
        <v>125</v>
      </c>
      <c r="E25" s="2"/>
    </row>
    <row r="28" spans="1:6" ht="15" customHeight="1">
      <c r="B28" s="2" t="s">
        <v>126</v>
      </c>
      <c r="C28" s="2"/>
      <c r="D28" s="2" t="s">
        <v>127</v>
      </c>
      <c r="E28" s="2"/>
    </row>
    <row r="29" spans="1:6">
      <c r="B29" s="73"/>
      <c r="C29" s="73"/>
      <c r="D29" s="73"/>
      <c r="E29" s="73"/>
    </row>
    <row r="30" spans="1:6" s="58" customFormat="1">
      <c r="B30" s="2"/>
      <c r="C30" s="2"/>
      <c r="D30" s="48"/>
      <c r="E30" s="55"/>
      <c r="F30" s="2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2024-05-13T13:15:43Z</cp:lastPrinted>
  <dcterms:created xsi:type="dcterms:W3CDTF">2014-05-15T07:31:14Z</dcterms:created>
  <dcterms:modified xsi:type="dcterms:W3CDTF">2024-05-20T11:02:42Z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