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el.Amanzholova\Desktop\Новая папка\Обязательные отчеты в Касе\"/>
    </mc:Choice>
  </mc:AlternateContent>
  <xr:revisionPtr revIDLastSave="0" documentId="13_ncr:1_{295D0739-BA3A-4FF2-9A31-391F8BF9E664}" xr6:coauthVersionLast="37" xr6:coauthVersionMax="43" xr10:uidLastSave="{00000000-0000-0000-0000-000000000000}"/>
  <bookViews>
    <workbookView xWindow="-120" yWindow="-120" windowWidth="29040" windowHeight="15840" activeTab="3" xr2:uid="{E548A72A-5910-446E-8C9D-19CD4125B67C}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F4" i="4" s="1"/>
  <c r="D19" i="1" l="1"/>
  <c r="E21" i="1"/>
  <c r="E23" i="1"/>
  <c r="E13" i="2"/>
  <c r="C25" i="3" l="1"/>
  <c r="D23" i="3"/>
  <c r="C23" i="3"/>
  <c r="C17" i="3"/>
  <c r="C13" i="3"/>
  <c r="D13" i="3"/>
  <c r="C12" i="3"/>
  <c r="C8" i="3"/>
  <c r="D25" i="3" l="1"/>
  <c r="F13" i="2"/>
  <c r="D6" i="1"/>
  <c r="E14" i="2" l="1"/>
  <c r="E15" i="2" s="1"/>
  <c r="D6" i="4" s="1"/>
  <c r="D7" i="1"/>
  <c r="D12" i="1" s="1"/>
  <c r="D14" i="1" s="1"/>
  <c r="D16" i="1"/>
  <c r="D27" i="1"/>
  <c r="D21" i="1" l="1"/>
  <c r="D23" i="1" s="1"/>
  <c r="D28" i="1" s="1"/>
  <c r="F6" i="4"/>
  <c r="F7" i="4" s="1"/>
  <c r="D7" i="4"/>
  <c r="F11" i="4"/>
  <c r="D12" i="4"/>
  <c r="F12" i="4" s="1"/>
  <c r="F14" i="2"/>
  <c r="E13" i="4" l="1"/>
  <c r="E12" i="1" l="1"/>
  <c r="E14" i="1" s="1"/>
  <c r="F15" i="2" l="1"/>
  <c r="E28" i="1" l="1"/>
</calcChain>
</file>

<file path=xl/sharedStrings.xml><?xml version="1.0" encoding="utf-8"?>
<sst xmlns="http://schemas.openxmlformats.org/spreadsheetml/2006/main" count="112" uniqueCount="81">
  <si>
    <t>Прим.</t>
  </si>
  <si>
    <t>(неаудировано)</t>
  </si>
  <si>
    <t>АКТИВЫ</t>
  </si>
  <si>
    <t>Денежные средства</t>
  </si>
  <si>
    <t>Запасы</t>
  </si>
  <si>
    <t>Авансы уплаченные</t>
  </si>
  <si>
    <t>Прочие активы</t>
  </si>
  <si>
    <t>Итого краткосрочных активов</t>
  </si>
  <si>
    <t>ИТОГО АКТИВОВ</t>
  </si>
  <si>
    <t>ОБЯЗАТЕЛЬСТВА</t>
  </si>
  <si>
    <t>Торговая кредиторская задолженность</t>
  </si>
  <si>
    <t>Прочие обязательства</t>
  </si>
  <si>
    <t>Итого краткосрочных обязательств</t>
  </si>
  <si>
    <t>Долгосрочные финансовые обязательства</t>
  </si>
  <si>
    <t>КАПИТАЛ</t>
  </si>
  <si>
    <t>Уставный капитал</t>
  </si>
  <si>
    <t>Итого капитал</t>
  </si>
  <si>
    <t>ИТОГО КАПИТАЛ И ОБЯЗАТЕЛЬСТВА</t>
  </si>
  <si>
    <t>Директор</t>
  </si>
  <si>
    <t>Главный бухгалтер</t>
  </si>
  <si>
    <t>Расходы на реализацию</t>
  </si>
  <si>
    <t>Общие и административные расходы</t>
  </si>
  <si>
    <t>Прибыль до налогообложения</t>
  </si>
  <si>
    <t>Прибыль за отчетный период</t>
  </si>
  <si>
    <t>Итого совокупный доход за период</t>
  </si>
  <si>
    <t>Итого  обязательств</t>
  </si>
  <si>
    <t>(аудировано)</t>
  </si>
  <si>
    <r>
      <t>О</t>
    </r>
    <r>
      <rPr>
        <sz val="11"/>
        <color rgb="FF0D0D0D"/>
        <rFont val="Times New Roman"/>
        <family val="1"/>
        <charset val="204"/>
      </rPr>
      <t>тложенные налоговые активы</t>
    </r>
  </si>
  <si>
    <t>Серикова Г.К.</t>
  </si>
  <si>
    <t>Бектурганова А.Ж.</t>
  </si>
  <si>
    <t>Краткосрочные финансовые инвестиции</t>
  </si>
  <si>
    <t xml:space="preserve"> Финансовые обязательства</t>
  </si>
  <si>
    <t>Непокрытый убыток</t>
  </si>
  <si>
    <t>Обязательства по подоходному налогу</t>
  </si>
  <si>
    <t>Бектурганова  А.Ж.</t>
  </si>
  <si>
    <t xml:space="preserve">(неаудировано) </t>
  </si>
  <si>
    <t>Денежные потоки от операционной деятельности</t>
  </si>
  <si>
    <t>Оплата поставщикам</t>
  </si>
  <si>
    <t>Выплата заработной платы</t>
  </si>
  <si>
    <t xml:space="preserve">Налоги и прочие платежи </t>
  </si>
  <si>
    <t>Реализация товаров</t>
  </si>
  <si>
    <t>Предоставление услуг</t>
  </si>
  <si>
    <t>Прочие поступления</t>
  </si>
  <si>
    <t>Прочие выплаты</t>
  </si>
  <si>
    <t>-</t>
  </si>
  <si>
    <t>Чистый отток денежных средств от  операционной деятельности</t>
  </si>
  <si>
    <t>Денежные потоки от финансовой деятельности</t>
  </si>
  <si>
    <t xml:space="preserve">Прочие </t>
  </si>
  <si>
    <t>Чистый поток денежных средств от</t>
  </si>
  <si>
    <t xml:space="preserve">финансовой деятельности </t>
  </si>
  <si>
    <t xml:space="preserve">Чистое увеличение денежных средств </t>
  </si>
  <si>
    <t>Денежные средства и их эквиваленты на 01 января</t>
  </si>
  <si>
    <t>Нераспределенная прибыль</t>
  </si>
  <si>
    <t xml:space="preserve">Сальдо на 1 января отчетного года													</t>
  </si>
  <si>
    <t>Прибыль за период</t>
  </si>
  <si>
    <t>Взнос в уставный капитал</t>
  </si>
  <si>
    <t xml:space="preserve">Сальдо на 1 января предыдущего года													</t>
  </si>
  <si>
    <t>‒</t>
  </si>
  <si>
    <t>(1 723)</t>
  </si>
  <si>
    <t xml:space="preserve">Прочие доходы и расходы,нетто </t>
  </si>
  <si>
    <t>Доходы и расходы по вознаграждениям,нетто</t>
  </si>
  <si>
    <t>Денежные потоки от инвестиционной деятельности</t>
  </si>
  <si>
    <t>Чистый поток денежных средств от инвестиционной деятельности</t>
  </si>
  <si>
    <t>(87)</t>
  </si>
  <si>
    <t>Краткосрочная дебиторская задолженность</t>
  </si>
  <si>
    <t>Прочие налоги к уплате</t>
  </si>
  <si>
    <t>Доход от реализации продукции и оказания услуг</t>
  </si>
  <si>
    <t>Себестоимость реализованной продукции и оказанных услуг</t>
  </si>
  <si>
    <t xml:space="preserve">Валовая прибыль </t>
  </si>
  <si>
    <t>Сальдо на 30 сентября 2024 года (неаудировано)</t>
  </si>
  <si>
    <t>На 30 сентября 2023 года (неаудировано)</t>
  </si>
  <si>
    <t>(1076)</t>
  </si>
  <si>
    <t>(1163)</t>
  </si>
  <si>
    <t>(1063)</t>
  </si>
  <si>
    <t>Денежные средства и их эквиваленты на 30 сентября</t>
  </si>
  <si>
    <t>Получение займов</t>
  </si>
  <si>
    <t>Погашение займов</t>
  </si>
  <si>
    <t xml:space="preserve">ТОО «ALITA Stroy»
Промежуточный  сокращенный отчет об изменениях в собственном капитале
за 9 месяцев, закончившихся 30.09.2024 г. (в тысячах тенге)
</t>
  </si>
  <si>
    <t>ТОО «ALITA Stroy»
Промежуточный  сокращенный отчет о финансовом положении (бухгалтерский баланс)
за 9 месяцев, закончившихся 30.09.2024 г. (в тысячах тенге)</t>
  </si>
  <si>
    <t xml:space="preserve">ТОО «ALITA Stroy»
Промежуточный  сокращенный отчет о прибыли или убытке и прочем совокупном доходе
за 9 месяцев, закончившихся 30.09.2024 г. (в тысячах тенге)
</t>
  </si>
  <si>
    <t>ТОО «ALITA Stroy»
Промежуточный  сокращенный отчет о движении денежных средств
за 9 месяцев, закончившихся 30.09.2024 г. (в тысячах 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</si>
</sst>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#,##0;\(#,##0\)"/>
  </numFmts>
  <fonts count="16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D0D0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2" fillId="0" borderId="0"/>
    <xf numFmtId="0" fontId="12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4" fontId="3" fillId="0" borderId="0" xfId="0" applyNumberFormat="1" applyFont="1" applyAlignment="1">
      <alignment horizontal="right" vertical="center"/>
    </xf>
    <xf numFmtId="1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wrapText="1"/>
    </xf>
    <xf numFmtId="0" fontId="2" fillId="0" borderId="1" xfId="0" applyFont="1" applyBorder="1"/>
    <xf numFmtId="0" fontId="7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" fontId="3" fillId="0" borderId="0" xfId="0" applyNumberFormat="1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64" fontId="6" fillId="0" borderId="1" xfId="1" applyFont="1" applyBorder="1" applyAlignment="1">
      <alignment horizontal="right" vertical="center" wrapText="1"/>
    </xf>
    <xf numFmtId="164" fontId="2" fillId="0" borderId="1" xfId="1" applyFont="1" applyBorder="1" applyAlignment="1">
      <alignment vertical="center" wrapText="1"/>
    </xf>
    <xf numFmtId="164" fontId="2" fillId="0" borderId="0" xfId="1" applyFont="1" applyAlignment="1">
      <alignment horizontal="right" vertical="center" wrapText="1"/>
    </xf>
    <xf numFmtId="164" fontId="2" fillId="0" borderId="0" xfId="1" applyFont="1" applyAlignment="1">
      <alignment vertical="center" wrapText="1"/>
    </xf>
    <xf numFmtId="164" fontId="4" fillId="0" borderId="0" xfId="1" applyFont="1" applyAlignment="1">
      <alignment horizontal="right" vertical="center" wrapText="1"/>
    </xf>
    <xf numFmtId="164" fontId="7" fillId="0" borderId="1" xfId="1" applyFont="1" applyBorder="1" applyAlignment="1">
      <alignment vertical="center" wrapText="1"/>
    </xf>
    <xf numFmtId="164" fontId="6" fillId="0" borderId="0" xfId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166" fontId="4" fillId="0" borderId="0" xfId="1" applyNumberFormat="1" applyFont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3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 wrapText="1"/>
    </xf>
    <xf numFmtId="49" fontId="6" fillId="0" borderId="1" xfId="1" applyNumberFormat="1" applyFont="1" applyBorder="1" applyAlignment="1">
      <alignment horizontal="right" vertical="center" wrapText="1"/>
    </xf>
    <xf numFmtId="49" fontId="6" fillId="0" borderId="0" xfId="1" applyNumberFormat="1" applyFont="1" applyAlignment="1">
      <alignment horizontal="right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166" fontId="6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6" fontId="4" fillId="0" borderId="0" xfId="1" applyNumberFormat="1" applyFont="1" applyFill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Alignment="1">
      <alignment horizontal="right" vertical="center"/>
    </xf>
    <xf numFmtId="0" fontId="14" fillId="0" borderId="0" xfId="3" applyNumberFormat="1" applyFont="1" applyBorder="1" applyAlignment="1">
      <alignment vertical="center"/>
    </xf>
    <xf numFmtId="0" fontId="14" fillId="0" borderId="0" xfId="3" applyNumberFormat="1" applyFont="1" applyBorder="1" applyAlignment="1">
      <alignment vertical="top"/>
    </xf>
    <xf numFmtId="0" fontId="15" fillId="0" borderId="0" xfId="3" applyNumberFormat="1" applyFont="1" applyBorder="1" applyAlignment="1">
      <alignment vertical="center"/>
    </xf>
    <xf numFmtId="165" fontId="4" fillId="0" borderId="0" xfId="1" applyNumberFormat="1" applyFont="1" applyFill="1" applyAlignment="1">
      <alignment horizontal="right" vertical="center"/>
    </xf>
    <xf numFmtId="0" fontId="14" fillId="0" borderId="0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vertical="top"/>
    </xf>
    <xf numFmtId="167" fontId="4" fillId="0" borderId="0" xfId="1" applyNumberFormat="1" applyFont="1" applyFill="1" applyAlignment="1">
      <alignment horizontal="right" vertical="center"/>
    </xf>
    <xf numFmtId="167" fontId="6" fillId="0" borderId="1" xfId="1" applyNumberFormat="1" applyFont="1" applyFill="1" applyBorder="1" applyAlignment="1">
      <alignment horizontal="right" vertical="center"/>
    </xf>
    <xf numFmtId="167" fontId="4" fillId="0" borderId="1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7" fontId="6" fillId="0" borderId="2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2" fillId="0" borderId="4" xfId="1" applyFont="1" applyBorder="1" applyAlignment="1">
      <alignment vertical="center" wrapText="1"/>
    </xf>
    <xf numFmtId="167" fontId="6" fillId="0" borderId="4" xfId="1" applyNumberFormat="1" applyFont="1" applyFill="1" applyBorder="1" applyAlignment="1">
      <alignment horizontal="right" vertical="center"/>
    </xf>
    <xf numFmtId="164" fontId="7" fillId="0" borderId="4" xfId="1" applyFont="1" applyBorder="1" applyAlignment="1">
      <alignment vertical="center" wrapText="1"/>
    </xf>
    <xf numFmtId="164" fontId="2" fillId="0" borderId="4" xfId="1" applyFont="1" applyBorder="1" applyAlignment="1">
      <alignment horizontal="right" vertical="center" wrapText="1"/>
    </xf>
    <xf numFmtId="167" fontId="4" fillId="0" borderId="0" xfId="1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2" fillId="0" borderId="0" xfId="0" applyFont="1" applyBorder="1"/>
    <xf numFmtId="4" fontId="13" fillId="0" borderId="0" xfId="2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right" vertical="center" wrapText="1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1" applyFont="1" applyAlignment="1">
      <alignment vertical="center" wrapText="1"/>
    </xf>
  </cellXfs>
  <cellStyles count="4">
    <cellStyle name="Обычный" xfId="0" builtinId="0"/>
    <cellStyle name="Обычный_ф1" xfId="2" xr:uid="{122797B9-7CC9-47B9-ACE0-F4576462F103}"/>
    <cellStyle name="Обычный_ф2" xfId="3" xr:uid="{E1811FB8-E505-4FF9-B639-683C5FF08CE6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D1A2-A283-4465-ACF4-E6C312A677E2}">
  <sheetPr>
    <pageSetUpPr fitToPage="1"/>
  </sheetPr>
  <dimension ref="B1:R40"/>
  <sheetViews>
    <sheetView zoomScaleNormal="100" workbookViewId="0">
      <selection activeCell="H8" sqref="H8"/>
    </sheetView>
  </sheetViews>
  <sheetFormatPr defaultRowHeight="15" x14ac:dyDescent="0.25"/>
  <cols>
    <col min="1" max="1" width="2.28515625" style="1" customWidth="1"/>
    <col min="2" max="2" width="43.28515625" style="1" customWidth="1"/>
    <col min="3" max="3" width="7.42578125" style="1" customWidth="1"/>
    <col min="4" max="4" width="20.140625" style="1" customWidth="1"/>
    <col min="5" max="5" width="24.5703125" style="1" customWidth="1"/>
    <col min="6" max="6" width="17.5703125" style="1" customWidth="1"/>
    <col min="7" max="16384" width="9.140625" style="1"/>
  </cols>
  <sheetData>
    <row r="1" spans="2:18" ht="86.25" customHeight="1" x14ac:dyDescent="0.25">
      <c r="B1" s="119" t="s">
        <v>78</v>
      </c>
      <c r="C1" s="119"/>
      <c r="D1" s="119"/>
      <c r="E1" s="119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2:18" ht="15" customHeight="1" x14ac:dyDescent="0.25">
      <c r="B2" s="120"/>
      <c r="C2" s="121" t="s">
        <v>0</v>
      </c>
      <c r="D2" s="123"/>
      <c r="E2" s="123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2:18" ht="15" customHeight="1" x14ac:dyDescent="0.25">
      <c r="B3" s="120"/>
      <c r="C3" s="121"/>
      <c r="D3" s="4">
        <v>45565</v>
      </c>
      <c r="E3" s="5">
        <v>45291</v>
      </c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2:18" ht="15" customHeight="1" x14ac:dyDescent="0.25">
      <c r="B4" s="120"/>
      <c r="C4" s="121"/>
      <c r="D4" s="2" t="s">
        <v>1</v>
      </c>
      <c r="E4" s="3" t="s">
        <v>26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2:18" ht="15" customHeight="1" x14ac:dyDescent="0.25">
      <c r="B5" s="6" t="s">
        <v>2</v>
      </c>
      <c r="C5" s="7"/>
      <c r="D5" s="24"/>
      <c r="E5" s="25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2:18" ht="20.25" customHeight="1" x14ac:dyDescent="0.25">
      <c r="B6" s="8" t="s">
        <v>4</v>
      </c>
      <c r="C6" s="84">
        <v>9</v>
      </c>
      <c r="D6" s="90">
        <f>985795+8312295</f>
        <v>9298090</v>
      </c>
      <c r="E6" s="61">
        <v>2248219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2:18" ht="20.25" customHeight="1" x14ac:dyDescent="0.25">
      <c r="B7" s="8" t="s">
        <v>5</v>
      </c>
      <c r="C7" s="84">
        <v>10</v>
      </c>
      <c r="D7" s="90">
        <f>2846327-1421800</f>
        <v>1424527</v>
      </c>
      <c r="E7" s="61">
        <v>27591</v>
      </c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</row>
    <row r="8" spans="2:18" ht="20.25" customHeight="1" x14ac:dyDescent="0.25">
      <c r="B8" s="8" t="s">
        <v>3</v>
      </c>
      <c r="C8" s="34">
        <v>11</v>
      </c>
      <c r="D8" s="90">
        <v>635657</v>
      </c>
      <c r="E8" s="61">
        <v>399966</v>
      </c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2:18" ht="20.25" customHeight="1" x14ac:dyDescent="0.25">
      <c r="B9" s="8" t="s">
        <v>30</v>
      </c>
      <c r="C9" s="84">
        <v>12</v>
      </c>
      <c r="D9" s="90">
        <v>0</v>
      </c>
      <c r="E9" s="61">
        <v>0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</row>
    <row r="10" spans="2:18" ht="20.25" customHeight="1" x14ac:dyDescent="0.25">
      <c r="B10" s="8" t="s">
        <v>64</v>
      </c>
      <c r="C10" s="84">
        <v>17</v>
      </c>
      <c r="D10" s="90">
        <v>1265136</v>
      </c>
      <c r="E10" s="61">
        <v>0</v>
      </c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</row>
    <row r="11" spans="2:18" ht="20.25" customHeight="1" thickBot="1" x14ac:dyDescent="0.3">
      <c r="B11" s="10" t="s">
        <v>6</v>
      </c>
      <c r="C11" s="11"/>
      <c r="D11" s="91">
        <v>3775</v>
      </c>
      <c r="E11" s="62">
        <v>112</v>
      </c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</row>
    <row r="12" spans="2:18" ht="20.25" customHeight="1" x14ac:dyDescent="0.25">
      <c r="B12" s="6" t="s">
        <v>7</v>
      </c>
      <c r="C12" s="34"/>
      <c r="D12" s="92">
        <f>SUM(D6:D11)</f>
        <v>12627185</v>
      </c>
      <c r="E12" s="63">
        <f>E8+E6+E7+E9+E11</f>
        <v>2675888</v>
      </c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</row>
    <row r="13" spans="2:18" ht="20.25" customHeight="1" x14ac:dyDescent="0.25">
      <c r="B13" s="6" t="s">
        <v>27</v>
      </c>
      <c r="C13" s="34"/>
      <c r="D13" s="53">
        <v>0</v>
      </c>
      <c r="E13" s="58">
        <v>0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</row>
    <row r="14" spans="2:18" ht="20.25" customHeight="1" thickBot="1" x14ac:dyDescent="0.3">
      <c r="B14" s="13" t="s">
        <v>8</v>
      </c>
      <c r="C14" s="85"/>
      <c r="D14" s="55">
        <f>D12</f>
        <v>12627185</v>
      </c>
      <c r="E14" s="64">
        <f>E12+E13</f>
        <v>2675888</v>
      </c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spans="2:18" ht="20.25" customHeight="1" x14ac:dyDescent="0.25">
      <c r="B15" s="6" t="s">
        <v>9</v>
      </c>
      <c r="C15" s="84"/>
      <c r="D15" s="56"/>
      <c r="E15" s="61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18" ht="20.25" customHeight="1" x14ac:dyDescent="0.25">
      <c r="B16" s="8" t="s">
        <v>31</v>
      </c>
      <c r="C16" s="84">
        <v>14</v>
      </c>
      <c r="D16" s="56">
        <f>1910175555/1000</f>
        <v>1910175.5549999999</v>
      </c>
      <c r="E16" s="61">
        <v>41373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</row>
    <row r="17" spans="2:18" ht="20.25" customHeight="1" x14ac:dyDescent="0.25">
      <c r="B17" s="8" t="s">
        <v>33</v>
      </c>
      <c r="C17" s="84"/>
      <c r="D17" s="53">
        <v>0</v>
      </c>
      <c r="E17" s="58">
        <v>341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</row>
    <row r="18" spans="2:18" ht="20.25" customHeight="1" x14ac:dyDescent="0.25">
      <c r="B18" s="8" t="s">
        <v>10</v>
      </c>
      <c r="C18" s="22">
        <v>15</v>
      </c>
      <c r="D18" s="53">
        <v>797255</v>
      </c>
      <c r="E18" s="61">
        <v>2235880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</row>
    <row r="19" spans="2:18" ht="20.25" customHeight="1" x14ac:dyDescent="0.25">
      <c r="B19" s="8" t="s">
        <v>65</v>
      </c>
      <c r="C19" s="34">
        <v>15</v>
      </c>
      <c r="D19" s="53">
        <f>805882/1000</f>
        <v>805.88199999999995</v>
      </c>
      <c r="E19" s="61">
        <v>17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</row>
    <row r="20" spans="2:18" ht="20.25" customHeight="1" thickBot="1" x14ac:dyDescent="0.3">
      <c r="B20" s="10" t="s">
        <v>11</v>
      </c>
      <c r="C20" s="11">
        <v>15</v>
      </c>
      <c r="D20" s="54">
        <v>4235714.2750000004</v>
      </c>
      <c r="E20" s="62">
        <v>0</v>
      </c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</row>
    <row r="21" spans="2:18" ht="20.25" customHeight="1" thickBot="1" x14ac:dyDescent="0.3">
      <c r="B21" s="15" t="s">
        <v>12</v>
      </c>
      <c r="C21" s="86"/>
      <c r="D21" s="59">
        <f>SUM(D16:D20)</f>
        <v>6943950.7120000003</v>
      </c>
      <c r="E21" s="59">
        <f>E17+E18+E19+E20+E16</f>
        <v>2277611</v>
      </c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</row>
    <row r="22" spans="2:18" ht="20.25" customHeight="1" thickBot="1" x14ac:dyDescent="0.3">
      <c r="B22" s="8" t="s">
        <v>13</v>
      </c>
      <c r="C22" s="34">
        <v>16</v>
      </c>
      <c r="D22" s="58">
        <v>5500000</v>
      </c>
      <c r="E22" s="61">
        <v>0</v>
      </c>
      <c r="F22" s="118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</row>
    <row r="23" spans="2:18" ht="20.25" customHeight="1" thickBot="1" x14ac:dyDescent="0.3">
      <c r="B23" s="15" t="s">
        <v>25</v>
      </c>
      <c r="C23" s="86"/>
      <c r="D23" s="59">
        <f>D21+D22</f>
        <v>12443950.712000001</v>
      </c>
      <c r="E23" s="65">
        <f>E22+E21</f>
        <v>2277611</v>
      </c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</row>
    <row r="24" spans="2:18" ht="20.25" customHeight="1" x14ac:dyDescent="0.25">
      <c r="B24" s="6" t="s">
        <v>14</v>
      </c>
      <c r="C24" s="84"/>
      <c r="D24" s="57"/>
      <c r="E24" s="61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</row>
    <row r="25" spans="2:18" ht="20.25" customHeight="1" x14ac:dyDescent="0.25">
      <c r="B25" s="8" t="s">
        <v>15</v>
      </c>
      <c r="C25" s="34">
        <v>13</v>
      </c>
      <c r="D25" s="58">
        <v>400000</v>
      </c>
      <c r="E25" s="61">
        <v>400000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</row>
    <row r="26" spans="2:18" ht="20.25" customHeight="1" thickBot="1" x14ac:dyDescent="0.3">
      <c r="B26" s="10" t="s">
        <v>32</v>
      </c>
      <c r="C26" s="14"/>
      <c r="D26" s="101">
        <v>-216766</v>
      </c>
      <c r="E26" s="62" t="s">
        <v>58</v>
      </c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</row>
    <row r="27" spans="2:18" ht="20.25" customHeight="1" thickBot="1" x14ac:dyDescent="0.3">
      <c r="B27" s="13" t="s">
        <v>16</v>
      </c>
      <c r="C27" s="14"/>
      <c r="D27" s="60">
        <f>SUM(D25:D26)</f>
        <v>183234</v>
      </c>
      <c r="E27" s="60">
        <v>398277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</row>
    <row r="28" spans="2:18" ht="20.25" customHeight="1" thickBot="1" x14ac:dyDescent="0.3">
      <c r="B28" s="13" t="s">
        <v>17</v>
      </c>
      <c r="C28" s="14"/>
      <c r="D28" s="60">
        <f>D23+D27</f>
        <v>12627184.712000001</v>
      </c>
      <c r="E28" s="60">
        <f>E27+E23+E21</f>
        <v>4953499</v>
      </c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</row>
    <row r="29" spans="2:18" x14ac:dyDescent="0.25">
      <c r="B29" s="16"/>
      <c r="C29" s="28"/>
      <c r="D29" s="12"/>
      <c r="E29" s="12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</row>
    <row r="30" spans="2:18" ht="24" customHeight="1" thickBot="1" x14ac:dyDescent="0.3">
      <c r="B30" s="17"/>
      <c r="D30" s="124"/>
      <c r="E30" s="124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</row>
    <row r="31" spans="2:18" x14ac:dyDescent="0.25">
      <c r="B31" s="19" t="s">
        <v>28</v>
      </c>
      <c r="D31" s="122" t="s">
        <v>34</v>
      </c>
      <c r="E31" s="122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</row>
    <row r="32" spans="2:18" x14ac:dyDescent="0.25">
      <c r="B32" s="19" t="s">
        <v>18</v>
      </c>
      <c r="D32" s="122" t="s">
        <v>19</v>
      </c>
      <c r="E32" s="122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</row>
    <row r="33" spans="6:17" ht="12.75" customHeight="1" x14ac:dyDescent="0.25"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6:17" ht="13.5" customHeight="1" x14ac:dyDescent="0.25"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6:17" x14ac:dyDescent="0.25"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  <row r="36" spans="6:17" x14ac:dyDescent="0.25"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</row>
    <row r="37" spans="6:17" x14ac:dyDescent="0.25"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</row>
    <row r="38" spans="6:17" x14ac:dyDescent="0.25"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</row>
    <row r="39" spans="6:17" x14ac:dyDescent="0.25"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</row>
    <row r="40" spans="6:17" x14ac:dyDescent="0.25"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</row>
  </sheetData>
  <mergeCells count="7">
    <mergeCell ref="B1:E1"/>
    <mergeCell ref="B2:B4"/>
    <mergeCell ref="C2:C4"/>
    <mergeCell ref="D31:E31"/>
    <mergeCell ref="D32:E32"/>
    <mergeCell ref="D2:E2"/>
    <mergeCell ref="D30:E30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142E8-5661-4620-99EC-C11BE6C496B6}">
  <sheetPr>
    <pageSetUpPr fitToPage="1"/>
  </sheetPr>
  <dimension ref="B2:V24"/>
  <sheetViews>
    <sheetView zoomScaleNormal="100" workbookViewId="0">
      <selection activeCell="L14" sqref="L14"/>
    </sheetView>
  </sheetViews>
  <sheetFormatPr defaultRowHeight="15" x14ac:dyDescent="0.25"/>
  <cols>
    <col min="1" max="1" width="9.140625" style="1"/>
    <col min="2" max="2" width="42.28515625" style="1" customWidth="1"/>
    <col min="3" max="3" width="4.140625" style="1" customWidth="1"/>
    <col min="4" max="4" width="8" style="1" customWidth="1"/>
    <col min="5" max="5" width="16.28515625" style="1" customWidth="1"/>
    <col min="6" max="6" width="16.140625" style="1" customWidth="1"/>
    <col min="7" max="16384" width="9.140625" style="1"/>
  </cols>
  <sheetData>
    <row r="2" spans="2:22" ht="73.5" customHeight="1" x14ac:dyDescent="0.25">
      <c r="B2" s="125" t="s">
        <v>79</v>
      </c>
      <c r="C2" s="125"/>
      <c r="D2" s="125"/>
      <c r="E2" s="125"/>
      <c r="F2" s="125"/>
    </row>
    <row r="3" spans="2:22" ht="18.75" customHeight="1" x14ac:dyDescent="0.25">
      <c r="B3" s="23"/>
      <c r="C3" s="23"/>
      <c r="D3" s="6" t="s">
        <v>0</v>
      </c>
      <c r="E3" s="26"/>
      <c r="F3" s="30"/>
    </row>
    <row r="4" spans="2:22" ht="18.75" customHeight="1" x14ac:dyDescent="0.25">
      <c r="B4" s="23"/>
      <c r="C4" s="23"/>
      <c r="D4" s="6"/>
      <c r="E4" s="27">
        <v>45565</v>
      </c>
      <c r="F4" s="27">
        <v>45199</v>
      </c>
    </row>
    <row r="5" spans="2:22" ht="18.75" customHeight="1" x14ac:dyDescent="0.25">
      <c r="B5" s="23"/>
      <c r="C5" s="23"/>
      <c r="D5" s="6"/>
      <c r="E5" s="6" t="s">
        <v>1</v>
      </c>
      <c r="F5" s="3" t="s">
        <v>35</v>
      </c>
    </row>
    <row r="6" spans="2:22" ht="33.75" customHeight="1" x14ac:dyDescent="0.25">
      <c r="B6" s="8" t="s">
        <v>66</v>
      </c>
      <c r="C6" s="93"/>
      <c r="D6" s="93"/>
      <c r="E6" s="96">
        <v>1260000</v>
      </c>
      <c r="F6" s="97">
        <v>0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</row>
    <row r="7" spans="2:22" ht="29.25" customHeight="1" x14ac:dyDescent="0.25">
      <c r="B7" s="8" t="s">
        <v>67</v>
      </c>
      <c r="C7" s="94"/>
      <c r="D7" s="94"/>
      <c r="E7" s="96">
        <v>1252087.2</v>
      </c>
      <c r="F7" s="98">
        <v>0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2:22" ht="18.75" customHeight="1" x14ac:dyDescent="0.25">
      <c r="B8" s="8" t="s">
        <v>68</v>
      </c>
      <c r="C8" s="95"/>
      <c r="D8" s="95"/>
      <c r="E8" s="96">
        <v>7912.8</v>
      </c>
      <c r="F8" s="98">
        <v>0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</row>
    <row r="9" spans="2:22" ht="18.75" customHeight="1" x14ac:dyDescent="0.25">
      <c r="B9" s="8" t="s">
        <v>59</v>
      </c>
      <c r="C9" s="20"/>
      <c r="D9" s="28">
        <v>5</v>
      </c>
      <c r="E9" s="99">
        <v>-40456.852740000002</v>
      </c>
      <c r="F9" s="98">
        <v>0</v>
      </c>
    </row>
    <row r="10" spans="2:22" ht="18.75" customHeight="1" x14ac:dyDescent="0.25">
      <c r="B10" s="8" t="s">
        <v>60</v>
      </c>
      <c r="C10" s="20"/>
      <c r="D10" s="9">
        <v>6</v>
      </c>
      <c r="E10" s="96">
        <v>34329.829939999996</v>
      </c>
      <c r="F10" s="98">
        <v>0</v>
      </c>
    </row>
    <row r="11" spans="2:22" ht="18.75" customHeight="1" x14ac:dyDescent="0.25">
      <c r="B11" s="8" t="s">
        <v>20</v>
      </c>
      <c r="C11" s="20"/>
      <c r="D11" s="28">
        <v>7</v>
      </c>
      <c r="E11" s="99">
        <v>-185726.91899999999</v>
      </c>
      <c r="F11" s="98">
        <v>0</v>
      </c>
    </row>
    <row r="12" spans="2:22" ht="18.75" customHeight="1" thickBot="1" x14ac:dyDescent="0.3">
      <c r="B12" s="10" t="s">
        <v>21</v>
      </c>
      <c r="C12" s="21"/>
      <c r="D12" s="87">
        <v>8</v>
      </c>
      <c r="E12" s="101">
        <v>-31101.82316</v>
      </c>
      <c r="F12" s="101">
        <v>-1076.1724099999999</v>
      </c>
    </row>
    <row r="13" spans="2:22" ht="18.75" customHeight="1" thickBot="1" x14ac:dyDescent="0.3">
      <c r="B13" s="13" t="s">
        <v>22</v>
      </c>
      <c r="C13" s="21"/>
      <c r="D13" s="11"/>
      <c r="E13" s="100">
        <f>SUM(E8:E12)</f>
        <v>-215042.96496000001</v>
      </c>
      <c r="F13" s="100">
        <f>SUM(F8:F12)</f>
        <v>-1076.1724099999999</v>
      </c>
    </row>
    <row r="14" spans="2:22" ht="18.75" customHeight="1" thickBot="1" x14ac:dyDescent="0.3">
      <c r="B14" s="102" t="s">
        <v>23</v>
      </c>
      <c r="C14" s="103"/>
      <c r="D14" s="86"/>
      <c r="E14" s="104">
        <f>SUM(E13)</f>
        <v>-215042.96496000001</v>
      </c>
      <c r="F14" s="104">
        <f>F13</f>
        <v>-1076.1724099999999</v>
      </c>
    </row>
    <row r="15" spans="2:22" ht="18.75" customHeight="1" thickBot="1" x14ac:dyDescent="0.3">
      <c r="B15" s="15" t="s">
        <v>24</v>
      </c>
      <c r="C15" s="103"/>
      <c r="D15" s="86"/>
      <c r="E15" s="104">
        <f>SUM(E14)</f>
        <v>-215042.96496000001</v>
      </c>
      <c r="F15" s="104">
        <f>F14</f>
        <v>-1076.1724099999999</v>
      </c>
    </row>
    <row r="16" spans="2:22" ht="12.75" customHeight="1" x14ac:dyDescent="0.25">
      <c r="B16" s="16"/>
      <c r="C16" s="105"/>
      <c r="D16" s="106"/>
      <c r="E16" s="106"/>
      <c r="F16" s="22"/>
    </row>
    <row r="17" spans="2:6" ht="23.25" customHeight="1" thickBot="1" x14ac:dyDescent="0.3">
      <c r="B17" s="18"/>
      <c r="D17" s="128"/>
      <c r="E17" s="128"/>
      <c r="F17" s="128"/>
    </row>
    <row r="18" spans="2:6" ht="30.75" customHeight="1" x14ac:dyDescent="0.25">
      <c r="B18" s="19" t="s">
        <v>28</v>
      </c>
      <c r="D18" s="127" t="s">
        <v>29</v>
      </c>
      <c r="E18" s="127"/>
      <c r="F18" s="127"/>
    </row>
    <row r="19" spans="2:6" ht="30.75" customHeight="1" x14ac:dyDescent="0.25">
      <c r="B19" s="19" t="s">
        <v>18</v>
      </c>
      <c r="D19" s="126" t="s">
        <v>19</v>
      </c>
      <c r="E19" s="126"/>
      <c r="F19" s="126"/>
    </row>
    <row r="20" spans="2:6" ht="19.5" customHeight="1" x14ac:dyDescent="0.25"/>
    <row r="23" spans="2:6" ht="12.75" customHeight="1" x14ac:dyDescent="0.25">
      <c r="E23" s="19"/>
      <c r="F23" s="19"/>
    </row>
    <row r="24" spans="2:6" ht="12.75" customHeight="1" x14ac:dyDescent="0.25"/>
  </sheetData>
  <mergeCells count="4">
    <mergeCell ref="B2:F2"/>
    <mergeCell ref="D19:F19"/>
    <mergeCell ref="D18:F18"/>
    <mergeCell ref="D17:F1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3A13-518D-4B53-8F33-F46CD0F844A4}">
  <dimension ref="A1:D31"/>
  <sheetViews>
    <sheetView topLeftCell="A10" zoomScaleNormal="100" workbookViewId="0">
      <selection activeCell="F24" sqref="F24"/>
    </sheetView>
  </sheetViews>
  <sheetFormatPr defaultRowHeight="15" x14ac:dyDescent="0.25"/>
  <cols>
    <col min="1" max="1" width="70.5703125" customWidth="1"/>
    <col min="2" max="2" width="11.85546875" customWidth="1"/>
    <col min="3" max="4" width="32.28515625" customWidth="1"/>
  </cols>
  <sheetData>
    <row r="1" spans="1:4" ht="64.5" customHeight="1" x14ac:dyDescent="0.25">
      <c r="A1" s="125" t="s">
        <v>80</v>
      </c>
      <c r="B1" s="125"/>
      <c r="C1" s="125"/>
      <c r="D1" s="125"/>
    </row>
    <row r="2" spans="1:4" x14ac:dyDescent="0.25">
      <c r="A2" s="32"/>
      <c r="B2" s="33"/>
      <c r="C2" s="130"/>
      <c r="D2" s="130"/>
    </row>
    <row r="3" spans="1:4" ht="21" customHeight="1" x14ac:dyDescent="0.25">
      <c r="A3" s="32"/>
      <c r="B3" s="34"/>
      <c r="C3" s="52">
        <v>45565</v>
      </c>
      <c r="D3" s="52">
        <v>45199</v>
      </c>
    </row>
    <row r="4" spans="1:4" ht="21" customHeight="1" x14ac:dyDescent="0.25">
      <c r="A4" s="32"/>
      <c r="B4" s="34" t="s">
        <v>0</v>
      </c>
      <c r="C4" s="34" t="s">
        <v>35</v>
      </c>
      <c r="D4" s="34" t="s">
        <v>35</v>
      </c>
    </row>
    <row r="5" spans="1:4" ht="21" customHeight="1" x14ac:dyDescent="0.25">
      <c r="A5" s="33" t="s">
        <v>36</v>
      </c>
      <c r="B5" s="9"/>
      <c r="C5" s="35"/>
      <c r="D5" s="35"/>
    </row>
    <row r="6" spans="1:4" ht="21" customHeight="1" x14ac:dyDescent="0.25">
      <c r="A6" s="36" t="s">
        <v>37</v>
      </c>
      <c r="B6" s="37"/>
      <c r="C6" s="112">
        <v>-15397228</v>
      </c>
      <c r="D6" s="112">
        <v>-12443</v>
      </c>
    </row>
    <row r="7" spans="1:4" ht="21" customHeight="1" x14ac:dyDescent="0.25">
      <c r="A7" s="36" t="s">
        <v>38</v>
      </c>
      <c r="B7" s="9"/>
      <c r="C7" s="112">
        <v>-132727</v>
      </c>
      <c r="D7" s="112">
        <v>-366</v>
      </c>
    </row>
    <row r="8" spans="1:4" ht="21" customHeight="1" x14ac:dyDescent="0.25">
      <c r="A8" s="36" t="s">
        <v>39</v>
      </c>
      <c r="B8" s="9"/>
      <c r="C8" s="112">
        <f>-341-17990</f>
        <v>-18331</v>
      </c>
      <c r="D8" s="112">
        <v>-701</v>
      </c>
    </row>
    <row r="9" spans="1:4" ht="21" customHeight="1" x14ac:dyDescent="0.25">
      <c r="A9" s="36" t="s">
        <v>40</v>
      </c>
      <c r="B9" s="9"/>
      <c r="C9" s="112">
        <v>243107</v>
      </c>
      <c r="D9" s="67">
        <v>0</v>
      </c>
    </row>
    <row r="10" spans="1:4" ht="21" customHeight="1" x14ac:dyDescent="0.25">
      <c r="A10" s="36" t="s">
        <v>41</v>
      </c>
      <c r="B10" s="9"/>
      <c r="C10" s="112">
        <v>4047427</v>
      </c>
      <c r="D10" s="67">
        <v>0</v>
      </c>
    </row>
    <row r="11" spans="1:4" ht="21" customHeight="1" x14ac:dyDescent="0.25">
      <c r="A11" s="36" t="s">
        <v>42</v>
      </c>
      <c r="B11" s="9"/>
      <c r="C11" s="112">
        <v>5277112</v>
      </c>
      <c r="D11" s="67">
        <v>0</v>
      </c>
    </row>
    <row r="12" spans="1:4" ht="21" customHeight="1" thickBot="1" x14ac:dyDescent="0.3">
      <c r="A12" s="36" t="s">
        <v>43</v>
      </c>
      <c r="B12" s="9"/>
      <c r="C12" s="101">
        <f>-696846</f>
        <v>-696846</v>
      </c>
      <c r="D12" s="71">
        <v>0</v>
      </c>
    </row>
    <row r="13" spans="1:4" ht="21" customHeight="1" thickBot="1" x14ac:dyDescent="0.3">
      <c r="A13" s="38" t="s">
        <v>45</v>
      </c>
      <c r="B13" s="31"/>
      <c r="C13" s="100">
        <f>SUM(C6:C12)</f>
        <v>-6677486</v>
      </c>
      <c r="D13" s="100">
        <f>SUM(D6:D12)</f>
        <v>-13510</v>
      </c>
    </row>
    <row r="14" spans="1:4" ht="21" customHeight="1" x14ac:dyDescent="0.25">
      <c r="A14" s="76" t="s">
        <v>61</v>
      </c>
      <c r="B14" s="77"/>
      <c r="C14" s="78"/>
      <c r="D14" s="79"/>
    </row>
    <row r="15" spans="1:4" ht="21" customHeight="1" x14ac:dyDescent="0.25">
      <c r="A15" s="114" t="s">
        <v>42</v>
      </c>
      <c r="B15" s="77"/>
      <c r="C15" s="115">
        <v>22438916</v>
      </c>
      <c r="D15" s="79">
        <v>0</v>
      </c>
    </row>
    <row r="16" spans="1:4" ht="21" customHeight="1" thickBot="1" x14ac:dyDescent="0.3">
      <c r="A16" s="36" t="s">
        <v>43</v>
      </c>
      <c r="B16" s="88"/>
      <c r="C16" s="113">
        <v>187500</v>
      </c>
      <c r="D16" s="89">
        <v>0</v>
      </c>
    </row>
    <row r="17" spans="1:4" ht="21" customHeight="1" thickBot="1" x14ac:dyDescent="0.3">
      <c r="A17" s="38" t="s">
        <v>62</v>
      </c>
      <c r="B17" s="31"/>
      <c r="C17" s="116">
        <f>C15-C16</f>
        <v>22251416</v>
      </c>
      <c r="D17" s="68">
        <v>0</v>
      </c>
    </row>
    <row r="18" spans="1:4" ht="21" customHeight="1" x14ac:dyDescent="0.25">
      <c r="A18" s="33" t="s">
        <v>46</v>
      </c>
      <c r="B18" s="9"/>
      <c r="C18" s="69"/>
      <c r="D18" s="70"/>
    </row>
    <row r="19" spans="1:4" ht="21" customHeight="1" x14ac:dyDescent="0.25">
      <c r="A19" s="36" t="s">
        <v>75</v>
      </c>
      <c r="B19" s="9"/>
      <c r="C19" s="66">
        <v>2485870</v>
      </c>
      <c r="D19" s="67">
        <v>13415</v>
      </c>
    </row>
    <row r="20" spans="1:4" ht="21" customHeight="1" x14ac:dyDescent="0.25">
      <c r="A20" s="36" t="s">
        <v>76</v>
      </c>
      <c r="B20" s="9"/>
      <c r="C20" s="112">
        <v>-641373</v>
      </c>
      <c r="D20" s="67">
        <v>0</v>
      </c>
    </row>
    <row r="21" spans="1:4" ht="21" customHeight="1" x14ac:dyDescent="0.25">
      <c r="A21" s="36" t="s">
        <v>42</v>
      </c>
      <c r="B21" s="9"/>
      <c r="C21" s="67">
        <v>16863</v>
      </c>
      <c r="D21" s="67">
        <v>0</v>
      </c>
    </row>
    <row r="22" spans="1:4" ht="21" customHeight="1" thickBot="1" x14ac:dyDescent="0.3">
      <c r="A22" s="39" t="s">
        <v>47</v>
      </c>
      <c r="B22" s="14"/>
      <c r="C22" s="112">
        <v>-312500</v>
      </c>
      <c r="D22" s="71">
        <v>0</v>
      </c>
    </row>
    <row r="23" spans="1:4" ht="21" customHeight="1" x14ac:dyDescent="0.25">
      <c r="A23" s="33" t="s">
        <v>48</v>
      </c>
      <c r="B23" s="131"/>
      <c r="C23" s="133">
        <f>SUM(C19:C22)</f>
        <v>1548860</v>
      </c>
      <c r="D23" s="135">
        <f>D19+D21+D20</f>
        <v>13415</v>
      </c>
    </row>
    <row r="24" spans="1:4" ht="21" customHeight="1" thickBot="1" x14ac:dyDescent="0.3">
      <c r="A24" s="41" t="s">
        <v>49</v>
      </c>
      <c r="B24" s="132"/>
      <c r="C24" s="134"/>
      <c r="D24" s="136"/>
    </row>
    <row r="25" spans="1:4" ht="21" customHeight="1" thickBot="1" x14ac:dyDescent="0.3">
      <c r="A25" s="41" t="s">
        <v>50</v>
      </c>
      <c r="B25" s="14"/>
      <c r="C25" s="72">
        <f>C13+C17+C23</f>
        <v>17122790</v>
      </c>
      <c r="D25" s="100">
        <f>D13+D23</f>
        <v>-95</v>
      </c>
    </row>
    <row r="26" spans="1:4" ht="21" customHeight="1" thickBot="1" x14ac:dyDescent="0.3">
      <c r="A26" s="41" t="s">
        <v>51</v>
      </c>
      <c r="B26" s="14"/>
      <c r="C26" s="72">
        <v>399966</v>
      </c>
      <c r="D26" s="74">
        <v>99</v>
      </c>
    </row>
    <row r="27" spans="1:4" ht="21" customHeight="1" thickBot="1" x14ac:dyDescent="0.3">
      <c r="A27" s="41" t="s">
        <v>74</v>
      </c>
      <c r="B27" s="14"/>
      <c r="C27" s="73">
        <v>635657</v>
      </c>
      <c r="D27" s="74">
        <v>4</v>
      </c>
    </row>
    <row r="28" spans="1:4" ht="21" customHeight="1" x14ac:dyDescent="0.25">
      <c r="A28" s="1"/>
      <c r="B28" s="1"/>
      <c r="C28" s="69"/>
      <c r="D28" s="75"/>
    </row>
    <row r="29" spans="1:4" ht="15.75" thickBot="1" x14ac:dyDescent="0.3">
      <c r="A29" s="18"/>
      <c r="B29" s="1"/>
      <c r="C29" s="29"/>
      <c r="D29" s="29"/>
    </row>
    <row r="30" spans="1:4" x14ac:dyDescent="0.25">
      <c r="A30" s="19" t="s">
        <v>28</v>
      </c>
      <c r="B30" s="1"/>
      <c r="C30" s="137" t="s">
        <v>29</v>
      </c>
      <c r="D30" s="137"/>
    </row>
    <row r="31" spans="1:4" x14ac:dyDescent="0.25">
      <c r="A31" s="19" t="s">
        <v>18</v>
      </c>
      <c r="B31" s="1"/>
      <c r="C31" s="129" t="s">
        <v>19</v>
      </c>
      <c r="D31" s="129"/>
    </row>
  </sheetData>
  <mergeCells count="7">
    <mergeCell ref="C31:D31"/>
    <mergeCell ref="A1:D1"/>
    <mergeCell ref="C2:D2"/>
    <mergeCell ref="B23:B24"/>
    <mergeCell ref="C23:C24"/>
    <mergeCell ref="D23:D24"/>
    <mergeCell ref="C30:D30"/>
  </mergeCells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0859C-8F34-4FBD-AA2E-F6C529B995FC}">
  <sheetPr>
    <pageSetUpPr fitToPage="1"/>
  </sheetPr>
  <dimension ref="A1:F17"/>
  <sheetViews>
    <sheetView tabSelected="1" workbookViewId="0">
      <selection activeCell="B23" sqref="B23"/>
    </sheetView>
  </sheetViews>
  <sheetFormatPr defaultRowHeight="15" x14ac:dyDescent="0.25"/>
  <cols>
    <col min="1" max="1" width="46.42578125" customWidth="1"/>
    <col min="2" max="2" width="16.42578125" customWidth="1"/>
    <col min="3" max="3" width="9.42578125" customWidth="1"/>
    <col min="4" max="4" width="24.5703125" customWidth="1"/>
    <col min="5" max="5" width="11.5703125" customWidth="1"/>
    <col min="6" max="6" width="24.42578125" customWidth="1"/>
  </cols>
  <sheetData>
    <row r="1" spans="1:6" ht="94.5" customHeight="1" x14ac:dyDescent="0.25">
      <c r="A1" s="125" t="s">
        <v>77</v>
      </c>
      <c r="B1" s="125"/>
      <c r="C1" s="125"/>
      <c r="D1" s="125"/>
      <c r="E1" s="125"/>
      <c r="F1" s="125"/>
    </row>
    <row r="2" spans="1:6" ht="30.75" customHeight="1" thickBot="1" x14ac:dyDescent="0.3">
      <c r="A2" s="43"/>
      <c r="B2" s="42" t="s">
        <v>15</v>
      </c>
      <c r="C2" s="43"/>
      <c r="D2" s="42" t="s">
        <v>52</v>
      </c>
      <c r="E2" s="43"/>
      <c r="F2" s="42" t="s">
        <v>16</v>
      </c>
    </row>
    <row r="3" spans="1:6" ht="24" customHeight="1" thickBot="1" x14ac:dyDescent="0.3">
      <c r="A3" s="41" t="s">
        <v>53</v>
      </c>
      <c r="B3" s="82">
        <v>400000</v>
      </c>
      <c r="C3" s="45"/>
      <c r="D3" s="138" t="s">
        <v>58</v>
      </c>
      <c r="E3" s="45"/>
      <c r="F3" s="82">
        <v>398277</v>
      </c>
    </row>
    <row r="4" spans="1:6" ht="24" customHeight="1" x14ac:dyDescent="0.25">
      <c r="A4" s="36" t="s">
        <v>54</v>
      </c>
      <c r="B4" s="46" t="s">
        <v>44</v>
      </c>
      <c r="C4" s="47"/>
      <c r="D4" s="139">
        <f>ф2!E13</f>
        <v>-215042.96496000001</v>
      </c>
      <c r="E4" s="140"/>
      <c r="F4" s="139">
        <f>D4</f>
        <v>-215042.96496000001</v>
      </c>
    </row>
    <row r="5" spans="1:6" ht="24" customHeight="1" x14ac:dyDescent="0.25">
      <c r="A5" s="36" t="s">
        <v>55</v>
      </c>
      <c r="B5" s="47"/>
      <c r="C5" s="47"/>
      <c r="D5" s="48" t="s">
        <v>44</v>
      </c>
      <c r="E5" s="47"/>
      <c r="F5" s="48"/>
    </row>
    <row r="6" spans="1:6" ht="24" customHeight="1" thickBot="1" x14ac:dyDescent="0.3">
      <c r="A6" s="107" t="s">
        <v>24</v>
      </c>
      <c r="B6" s="111" t="s">
        <v>44</v>
      </c>
      <c r="C6" s="108"/>
      <c r="D6" s="109">
        <f>ф2!E15</f>
        <v>-215042.96496000001</v>
      </c>
      <c r="E6" s="110"/>
      <c r="F6" s="109">
        <f>D6</f>
        <v>-215042.96496000001</v>
      </c>
    </row>
    <row r="7" spans="1:6" ht="33.75" customHeight="1" thickBot="1" x14ac:dyDescent="0.3">
      <c r="A7" s="41" t="s">
        <v>69</v>
      </c>
      <c r="B7" s="82">
        <v>400000</v>
      </c>
      <c r="C7" s="45"/>
      <c r="D7" s="100">
        <f>D6+D3</f>
        <v>-216765.96496000001</v>
      </c>
      <c r="E7" s="49"/>
      <c r="F7" s="82">
        <f>F6+F3</f>
        <v>183234.03503999999</v>
      </c>
    </row>
    <row r="8" spans="1:6" ht="24" customHeight="1" thickBot="1" x14ac:dyDescent="0.3">
      <c r="A8" s="41"/>
      <c r="B8" s="44"/>
      <c r="C8" s="45"/>
      <c r="D8" s="44"/>
      <c r="E8" s="45"/>
      <c r="F8" s="44"/>
    </row>
    <row r="9" spans="1:6" ht="24" customHeight="1" thickBot="1" x14ac:dyDescent="0.3">
      <c r="A9" s="41" t="s">
        <v>56</v>
      </c>
      <c r="B9" s="82">
        <v>100</v>
      </c>
      <c r="C9" s="44"/>
      <c r="D9" s="80" t="s">
        <v>63</v>
      </c>
      <c r="E9" s="44"/>
      <c r="F9" s="82">
        <v>13</v>
      </c>
    </row>
    <row r="10" spans="1:6" ht="24" customHeight="1" x14ac:dyDescent="0.25">
      <c r="A10" s="36" t="s">
        <v>55</v>
      </c>
      <c r="B10" s="83"/>
      <c r="C10" s="48"/>
      <c r="D10" s="48" t="s">
        <v>57</v>
      </c>
      <c r="E10" s="48"/>
      <c r="F10" s="50" t="s">
        <v>57</v>
      </c>
    </row>
    <row r="11" spans="1:6" ht="24" customHeight="1" x14ac:dyDescent="0.25">
      <c r="A11" s="36" t="s">
        <v>54</v>
      </c>
      <c r="B11" s="83" t="s">
        <v>57</v>
      </c>
      <c r="C11" s="50"/>
      <c r="D11" s="81" t="s">
        <v>71</v>
      </c>
      <c r="E11" s="50"/>
      <c r="F11" s="81" t="str">
        <f>D11</f>
        <v>(1076)</v>
      </c>
    </row>
    <row r="12" spans="1:6" ht="24" customHeight="1" thickBot="1" x14ac:dyDescent="0.3">
      <c r="A12" s="41" t="s">
        <v>24</v>
      </c>
      <c r="B12" s="82" t="s">
        <v>57</v>
      </c>
      <c r="C12" s="44"/>
      <c r="D12" s="80" t="str">
        <f>D11</f>
        <v>(1076)</v>
      </c>
      <c r="E12" s="44"/>
      <c r="F12" s="80" t="str">
        <f>D12</f>
        <v>(1076)</v>
      </c>
    </row>
    <row r="13" spans="1:6" ht="24" customHeight="1" thickBot="1" x14ac:dyDescent="0.3">
      <c r="A13" s="41" t="s">
        <v>70</v>
      </c>
      <c r="B13" s="82">
        <v>100</v>
      </c>
      <c r="C13" s="44"/>
      <c r="D13" s="80" t="s">
        <v>72</v>
      </c>
      <c r="E13" s="44">
        <f>E12+E9</f>
        <v>0</v>
      </c>
      <c r="F13" s="80" t="s">
        <v>73</v>
      </c>
    </row>
    <row r="14" spans="1:6" x14ac:dyDescent="0.25">
      <c r="A14" s="51"/>
      <c r="B14" s="40"/>
      <c r="C14" s="40"/>
      <c r="D14" s="40"/>
      <c r="E14" s="40"/>
      <c r="F14" s="40"/>
    </row>
    <row r="15" spans="1:6" ht="15.75" thickBot="1" x14ac:dyDescent="0.3">
      <c r="A15" s="18"/>
      <c r="B15" s="1"/>
      <c r="C15" s="1"/>
      <c r="D15" s="1"/>
      <c r="E15" s="18"/>
      <c r="F15" s="18"/>
    </row>
    <row r="16" spans="1:6" x14ac:dyDescent="0.25">
      <c r="A16" s="19" t="s">
        <v>28</v>
      </c>
      <c r="B16" s="1"/>
      <c r="C16" s="1"/>
      <c r="D16" s="1"/>
      <c r="E16" s="122" t="s">
        <v>29</v>
      </c>
      <c r="F16" s="122"/>
    </row>
    <row r="17" spans="1:6" x14ac:dyDescent="0.25">
      <c r="A17" s="19" t="s">
        <v>18</v>
      </c>
      <c r="B17" s="1"/>
      <c r="C17" s="1"/>
      <c r="D17" s="19"/>
      <c r="E17" s="122" t="s">
        <v>19</v>
      </c>
      <c r="F17" s="122"/>
    </row>
  </sheetData>
  <mergeCells count="3">
    <mergeCell ref="A1:F1"/>
    <mergeCell ref="E16:F16"/>
    <mergeCell ref="E17:F1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Асель Аманжолова</cp:lastModifiedBy>
  <cp:lastPrinted>2024-11-01T11:01:51Z</cp:lastPrinted>
  <dcterms:created xsi:type="dcterms:W3CDTF">2023-11-07T10:00:03Z</dcterms:created>
  <dcterms:modified xsi:type="dcterms:W3CDTF">2024-11-01T11:02:29Z</dcterms:modified>
</cp:coreProperties>
</file>