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Documents\АлматыТемир\Главбух\ФинОтчеты\2018\КФБ 2018\"/>
    </mc:Choice>
  </mc:AlternateContent>
  <bookViews>
    <workbookView xWindow="360" yWindow="75" windowWidth="10395" windowHeight="844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C34" i="4" l="1"/>
  <c r="C25" i="4"/>
  <c r="E15" i="3"/>
  <c r="D15" i="3"/>
  <c r="C20" i="2" l="1"/>
  <c r="B44" i="4"/>
  <c r="E13" i="3"/>
  <c r="E8" i="3"/>
  <c r="B31" i="4" l="1"/>
  <c r="C31" i="4"/>
  <c r="C21" i="4"/>
  <c r="B34" i="4" l="1"/>
  <c r="B21" i="4"/>
  <c r="D10" i="3"/>
  <c r="E10" i="3" s="1"/>
  <c r="C7" i="2"/>
  <c r="C12" i="2" s="1"/>
  <c r="C14" i="2" s="1"/>
  <c r="C18" i="2" s="1"/>
  <c r="B25" i="4" l="1"/>
  <c r="C10" i="4"/>
  <c r="C6" i="4"/>
  <c r="C18" i="4" l="1"/>
  <c r="C44" i="4" s="1"/>
  <c r="E12" i="3"/>
  <c r="E7" i="3"/>
  <c r="B10" i="4" l="1"/>
  <c r="B6" i="4"/>
  <c r="D7" i="2"/>
  <c r="D14" i="2" s="1"/>
  <c r="D18" i="2" s="1"/>
  <c r="B18" i="4" l="1"/>
  <c r="C38" i="1"/>
  <c r="D38" i="1"/>
  <c r="C32" i="1"/>
  <c r="D32" i="1"/>
  <c r="C27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<sst xmlns="http://schemas.openxmlformats.org/spreadsheetml/2006/main" count="157" uniqueCount="121">
  <si>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</si>
  <si>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</si>
  <si>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</si>
  <si>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</si>
  <si>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</si>
  <si>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</si>
  <si>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</si>
  <si>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</si>
  <si>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</si>
  <si>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</si>
  <si>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</si>
  <si>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</si>
  <si>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</si>
  <si>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</si>
  <si>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</si>
  <si>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</si>
  <si>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</si>
  <si>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</si>
  <si>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</si>
  <si>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</si>
  <si>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</si>
  <si>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</si>
  <si>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</si>
  <si>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</si>
  <si>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</si>
  <si>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</si>
  <si>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</si>
  <si>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</si>
  <si>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</si>
  <si>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</si>
  <si>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</si>
  <si>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</si>
  <si>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</si>
  <si>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</si>
  <si>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</si>
  <si>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</si>
  <si>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</si>
  <si>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</si>
  <si>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</si>
  <si>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</si>
  <si>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</si>
  <si>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</si>
  <si>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</si>
  <si>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</si>
  <si>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</si>
  <si>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</si>
  <si>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</si>
  <si>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</si>
  <si>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</si>
  <si>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</si>
  <si>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</si>
  <si>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</si>
  <si>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</si>
  <si>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</si>
  <si>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</si>
  <si>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</si>
  <si>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</si>
  <si>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</si>
  <si>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</si>
  <si>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</si>
  <si>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</si>
  <si>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</si>
  <si>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</si>
  <si>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</si>
  <si>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</si>
  <si>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</si>
  <si>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</si>
  <si>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</si>
  <si>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</si>
  <si>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</si>
  <si>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</si>
  <si>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</si>
  <si>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</si>
  <si>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</si>
  <si>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</si>
  <si>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</si>
  <si>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</si>
  <si>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</si>
  <si>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</si>
  <si>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</si>
  <si>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</si>
  <si>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</si>
  <si>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</si>
  <si>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</si>
  <si>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</si>
  <si>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</si>
  <si>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</si>
  <si>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</si>
  <si>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</si>
  <si>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</si>
  <si>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</si>
  <si>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</si>
  <si>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</si>
  <si>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</si>
  <si>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 возврат ранее предоставленных займов</t>
  </si>
  <si>
    <t xml:space="preserve">АО «Алматытемiр»
Отчет о финансовом положении за период с 01 января по 30 июня 2018 года
</t>
  </si>
  <si>
    <t xml:space="preserve">АО «Алматытемiр»
Отчет о прибыли или убытке и прочем совокупном доходе 
 за период с 01 января по  30 июня 2018 года   
</t>
  </si>
  <si>
    <t>271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</si>
  <si>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июня 2018   
</t>
  </si>
  <si>
    <r>
      <t>Сальдо на 01.01.2018г</t>
    </r>
    <r>
      <rPr>
        <sz val="11"/>
        <color rgb="FF000000"/>
        <rFont val="Times New Roman"/>
        <family val="1"/>
        <charset val="204"/>
      </rPr>
      <t>.</t>
    </r>
  </si>
  <si>
    <r>
      <t>Сальдо на 30.06.2018г</t>
    </r>
    <r>
      <rPr>
        <sz val="11"/>
        <color rgb="FF000000"/>
        <rFont val="Times New Roman"/>
        <family val="1"/>
        <charset val="204"/>
      </rPr>
      <t>.</t>
    </r>
  </si>
  <si>
    <t>Сальдо на 01.01.2017г.</t>
  </si>
  <si>
    <t>Сальдо на 31 декабря 2017г.</t>
  </si>
  <si>
    <t>25580</t>
  </si>
  <si>
    <t>Адаева Ж.</t>
  </si>
  <si>
    <t xml:space="preserve">АО «Алматытемiр»
Отчет о движении денежных средств за период с 01 января по 30 июня 2018 года
(прямой метод)
</t>
  </si>
  <si>
    <t>2 189</t>
  </si>
  <si>
    <t xml:space="preserve">    погашение процентов по займу</t>
  </si>
  <si>
    <t xml:space="preserve">    погашение процентов по облигациям</t>
  </si>
  <si>
    <t>(586)</t>
  </si>
  <si>
    <t>(65 186)</t>
  </si>
  <si>
    <t>(48 802)</t>
  </si>
  <si>
    <t>(58 836)</t>
  </si>
  <si>
    <t>(38 020)</t>
  </si>
  <si>
    <t>(7,70)</t>
  </si>
  <si>
    <t>(44 450)</t>
  </si>
  <si>
    <t>(99 631)</t>
  </si>
  <si>
    <t xml:space="preserve">     предоставление займов</t>
  </si>
  <si>
    <t xml:space="preserve">    выкуп облигаций</t>
  </si>
  <si>
    <t>(42 014)</t>
  </si>
  <si>
    <t>(1 000)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</si>
</sst>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B42" sqref="B42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0" t="s">
        <v>95</v>
      </c>
      <c r="B1" s="71"/>
      <c r="C1" s="71"/>
      <c r="D1" s="71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4</v>
      </c>
      <c r="C4" s="29">
        <v>3930</v>
      </c>
      <c r="D4" s="30">
        <v>1741</v>
      </c>
    </row>
    <row r="5" spans="1:4" ht="30" x14ac:dyDescent="0.2">
      <c r="A5" s="23" t="s">
        <v>6</v>
      </c>
      <c r="B5" s="28">
        <v>5</v>
      </c>
      <c r="C5" s="29">
        <v>13020</v>
      </c>
      <c r="D5" s="30">
        <v>11631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6</v>
      </c>
      <c r="C7" s="29">
        <v>440</v>
      </c>
      <c r="D7" s="30">
        <v>13759</v>
      </c>
    </row>
    <row r="8" spans="1:4" ht="15" x14ac:dyDescent="0.2">
      <c r="A8" s="24" t="s">
        <v>9</v>
      </c>
      <c r="B8" s="28">
        <v>7</v>
      </c>
      <c r="C8" s="29">
        <v>7195</v>
      </c>
      <c r="D8" s="30">
        <v>2608</v>
      </c>
    </row>
    <row r="9" spans="1:4" ht="15" x14ac:dyDescent="0.2">
      <c r="A9" s="27" t="s">
        <v>10</v>
      </c>
      <c r="B9" s="24"/>
      <c r="C9" s="31">
        <f>SUM(C4:C8)</f>
        <v>24735</v>
      </c>
      <c r="D9" s="31">
        <f>SUM(D4:D8)</f>
        <v>29889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8</v>
      </c>
      <c r="C13" s="29">
        <v>1875940</v>
      </c>
      <c r="D13" s="30">
        <v>1886126</v>
      </c>
    </row>
    <row r="14" spans="1:4" ht="15" x14ac:dyDescent="0.2">
      <c r="A14" s="24" t="s">
        <v>13</v>
      </c>
      <c r="B14" s="28">
        <v>9</v>
      </c>
      <c r="C14" s="29">
        <v>595265</v>
      </c>
      <c r="D14" s="30">
        <v>599298</v>
      </c>
    </row>
    <row r="15" spans="1:4" ht="15" x14ac:dyDescent="0.2">
      <c r="A15" s="24" t="s">
        <v>14</v>
      </c>
      <c r="B15" s="28"/>
      <c r="C15" s="28"/>
      <c r="D15" s="30">
        <v>3</v>
      </c>
    </row>
    <row r="16" spans="1:4" ht="15" x14ac:dyDescent="0.2">
      <c r="A16" s="24" t="s">
        <v>15</v>
      </c>
      <c r="B16" s="28">
        <v>10</v>
      </c>
      <c r="C16" s="29">
        <v>97357</v>
      </c>
      <c r="D16" s="30">
        <v>78241</v>
      </c>
    </row>
    <row r="17" spans="1:4" ht="15" x14ac:dyDescent="0.2">
      <c r="A17" s="27" t="s">
        <v>16</v>
      </c>
      <c r="B17" s="24"/>
      <c r="C17" s="31">
        <f>SUM(C13:C16)</f>
        <v>2568562</v>
      </c>
      <c r="D17" s="31">
        <f>SUM(D13:D16)</f>
        <v>2563668</v>
      </c>
    </row>
    <row r="18" spans="1:4" ht="15" x14ac:dyDescent="0.2">
      <c r="A18" s="27" t="s">
        <v>17</v>
      </c>
      <c r="B18" s="24"/>
      <c r="C18" s="31">
        <f>C9+C17</f>
        <v>2593297</v>
      </c>
      <c r="D18" s="31">
        <f>D9+D17</f>
        <v>2593557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11</v>
      </c>
      <c r="C22" s="29">
        <v>24000</v>
      </c>
      <c r="D22" s="30">
        <v>40500</v>
      </c>
    </row>
    <row r="23" spans="1:4" ht="15" x14ac:dyDescent="0.2">
      <c r="A23" s="24" t="s">
        <v>21</v>
      </c>
      <c r="B23" s="28">
        <v>12</v>
      </c>
      <c r="C23" s="29">
        <v>259779</v>
      </c>
      <c r="D23" s="30">
        <v>259779</v>
      </c>
    </row>
    <row r="24" spans="1:4" ht="30" x14ac:dyDescent="0.2">
      <c r="A24" s="23" t="s">
        <v>22</v>
      </c>
      <c r="B24" s="28">
        <v>13</v>
      </c>
      <c r="C24" s="29">
        <v>37497</v>
      </c>
      <c r="D24" s="30">
        <v>48144</v>
      </c>
    </row>
    <row r="25" spans="1:4" ht="15" x14ac:dyDescent="0.2">
      <c r="A25" s="24" t="s">
        <v>23</v>
      </c>
      <c r="B25" s="28">
        <v>14</v>
      </c>
      <c r="C25" s="29">
        <v>6269</v>
      </c>
      <c r="D25" s="30">
        <v>9837</v>
      </c>
    </row>
    <row r="26" spans="1:4" ht="15" x14ac:dyDescent="0.2">
      <c r="A26" s="24" t="s">
        <v>24</v>
      </c>
      <c r="B26" s="28">
        <v>15</v>
      </c>
      <c r="C26" s="29">
        <v>12267</v>
      </c>
      <c r="D26" s="30">
        <v>7392</v>
      </c>
    </row>
    <row r="27" spans="1:4" ht="15" x14ac:dyDescent="0.2">
      <c r="A27" s="27" t="s">
        <v>25</v>
      </c>
      <c r="B27" s="24"/>
      <c r="C27" s="31">
        <f>SUM(C22:C26)</f>
        <v>339812</v>
      </c>
      <c r="D27" s="31">
        <f>SUM(D22:D26)</f>
        <v>365652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11</v>
      </c>
      <c r="C30" s="29">
        <v>665685</v>
      </c>
      <c r="D30" s="30">
        <v>665685</v>
      </c>
    </row>
    <row r="31" spans="1:4" ht="15" x14ac:dyDescent="0.2">
      <c r="A31" s="24" t="s">
        <v>27</v>
      </c>
      <c r="B31" s="28">
        <v>16</v>
      </c>
      <c r="C31" s="29">
        <v>600373</v>
      </c>
      <c r="D31" s="30">
        <v>600373</v>
      </c>
    </row>
    <row r="32" spans="1:4" ht="15" x14ac:dyDescent="0.2">
      <c r="A32" s="27" t="s">
        <v>28</v>
      </c>
      <c r="B32" s="24"/>
      <c r="C32" s="31">
        <f>SUM(C30:C31)</f>
        <v>1266058</v>
      </c>
      <c r="D32" s="31">
        <f>SUM(D30:D31)</f>
        <v>1266058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17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6"/>
      <c r="D36" s="30"/>
    </row>
    <row r="37" spans="1:4" ht="15" x14ac:dyDescent="0.2">
      <c r="A37" s="24" t="s">
        <v>33</v>
      </c>
      <c r="B37" s="24"/>
      <c r="C37" s="29">
        <v>845927</v>
      </c>
      <c r="D37" s="30">
        <v>820347</v>
      </c>
    </row>
    <row r="38" spans="1:4" ht="15" x14ac:dyDescent="0.2">
      <c r="A38" s="27" t="s">
        <v>34</v>
      </c>
      <c r="B38" s="24"/>
      <c r="C38" s="31">
        <f>SUM(C35:C37)</f>
        <v>987427</v>
      </c>
      <c r="D38" s="31">
        <f>SUM(D35:D37)</f>
        <v>961847</v>
      </c>
    </row>
    <row r="39" spans="1:4" ht="15" x14ac:dyDescent="0.2">
      <c r="A39" s="27" t="s">
        <v>17</v>
      </c>
      <c r="B39" s="24"/>
      <c r="C39" s="31">
        <f>C27+C32+C38</f>
        <v>2593297</v>
      </c>
      <c r="D39" s="31">
        <f>D27+D32+D38</f>
        <v>2593557</v>
      </c>
    </row>
    <row r="40" spans="1:4" ht="28.5" x14ac:dyDescent="0.2">
      <c r="A40" s="32" t="s">
        <v>35</v>
      </c>
      <c r="B40" s="28">
        <v>29</v>
      </c>
      <c r="C40" s="47">
        <v>170.61</v>
      </c>
      <c r="D40" s="31">
        <v>166</v>
      </c>
    </row>
    <row r="41" spans="1:4" ht="42.75" x14ac:dyDescent="0.2">
      <c r="A41" s="32" t="s">
        <v>36</v>
      </c>
      <c r="B41" s="28">
        <v>29</v>
      </c>
      <c r="C41" s="47">
        <v>49.99</v>
      </c>
      <c r="D41" s="31">
        <v>39.99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5" t="s">
        <v>53</v>
      </c>
      <c r="B45" s="5"/>
      <c r="C45" s="15" t="s">
        <v>104</v>
      </c>
      <c r="D45" s="5"/>
    </row>
    <row r="46" spans="1:4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>
      <selection activeCell="D13" sqref="D13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0" t="s">
        <v>96</v>
      </c>
      <c r="B2" s="71"/>
      <c r="C2" s="71"/>
      <c r="D2" s="71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2"/>
    </row>
    <row r="5" spans="1:6" ht="12.75" customHeight="1" x14ac:dyDescent="0.2">
      <c r="A5" s="7" t="s">
        <v>40</v>
      </c>
      <c r="B5" s="7">
        <v>17</v>
      </c>
      <c r="C5" s="6">
        <v>174775</v>
      </c>
      <c r="D5" s="6">
        <v>175831</v>
      </c>
      <c r="E5" s="72"/>
    </row>
    <row r="6" spans="1:6" ht="15" x14ac:dyDescent="0.2">
      <c r="A6" s="7" t="s">
        <v>41</v>
      </c>
      <c r="B6" s="7"/>
      <c r="C6" s="6"/>
      <c r="D6" s="6">
        <v>48219</v>
      </c>
      <c r="E6" s="54"/>
    </row>
    <row r="7" spans="1:6" ht="15" x14ac:dyDescent="0.2">
      <c r="A7" s="9" t="s">
        <v>42</v>
      </c>
      <c r="B7" s="23"/>
      <c r="C7" s="8">
        <f>SUM(C5-C6)</f>
        <v>174775</v>
      </c>
      <c r="D7" s="8">
        <f>D5-D6</f>
        <v>127612</v>
      </c>
      <c r="E7" s="54"/>
    </row>
    <row r="8" spans="1:6" ht="14.25" x14ac:dyDescent="0.2">
      <c r="A8" s="7" t="s">
        <v>43</v>
      </c>
      <c r="B8" s="7">
        <v>18</v>
      </c>
      <c r="C8" s="6">
        <v>29742</v>
      </c>
      <c r="D8" s="6"/>
      <c r="E8" s="55"/>
      <c r="F8" s="69"/>
    </row>
    <row r="9" spans="1:6" ht="15" x14ac:dyDescent="0.2">
      <c r="A9" s="7" t="s">
        <v>44</v>
      </c>
      <c r="B9" s="7">
        <v>18</v>
      </c>
      <c r="C9" s="6">
        <v>70922</v>
      </c>
      <c r="D9" s="6">
        <v>75206</v>
      </c>
      <c r="E9" s="54"/>
      <c r="F9" s="69"/>
    </row>
    <row r="10" spans="1:6" ht="15" x14ac:dyDescent="0.2">
      <c r="A10" s="7" t="s">
        <v>45</v>
      </c>
      <c r="B10" s="7">
        <v>19</v>
      </c>
      <c r="C10" s="52" t="s">
        <v>111</v>
      </c>
      <c r="D10" s="52" t="s">
        <v>112</v>
      </c>
      <c r="E10" s="56"/>
    </row>
    <row r="11" spans="1:6" ht="15" x14ac:dyDescent="0.2">
      <c r="A11" s="23" t="s">
        <v>46</v>
      </c>
      <c r="B11" s="7">
        <v>20</v>
      </c>
      <c r="C11" s="52" t="s">
        <v>97</v>
      </c>
      <c r="D11" s="52" t="s">
        <v>113</v>
      </c>
      <c r="E11" s="56"/>
    </row>
    <row r="12" spans="1:6" ht="15" x14ac:dyDescent="0.2">
      <c r="A12" s="9" t="s">
        <v>47</v>
      </c>
      <c r="B12" s="23"/>
      <c r="C12" s="8">
        <f>C7-C8-C9+C10+C11</f>
        <v>25580</v>
      </c>
      <c r="D12" s="77" t="s">
        <v>115</v>
      </c>
      <c r="E12" s="57"/>
    </row>
    <row r="13" spans="1:6" ht="15" x14ac:dyDescent="0.2">
      <c r="A13" s="7" t="s">
        <v>48</v>
      </c>
      <c r="B13" s="7"/>
      <c r="C13" s="30"/>
      <c r="D13" s="23"/>
      <c r="E13" s="56"/>
    </row>
    <row r="14" spans="1:6" ht="15" x14ac:dyDescent="0.2">
      <c r="A14" s="9" t="s">
        <v>49</v>
      </c>
      <c r="B14" s="23"/>
      <c r="C14" s="8">
        <f>C12</f>
        <v>25580</v>
      </c>
      <c r="D14" s="62" t="str">
        <f>D12</f>
        <v>(44 450)</v>
      </c>
      <c r="E14" s="57"/>
    </row>
    <row r="15" spans="1:6" ht="15" x14ac:dyDescent="0.2">
      <c r="A15" s="23"/>
      <c r="B15" s="23"/>
      <c r="C15" s="30"/>
      <c r="D15" s="23"/>
      <c r="E15" s="58"/>
    </row>
    <row r="16" spans="1:6" ht="15" x14ac:dyDescent="0.2">
      <c r="A16" s="9" t="s">
        <v>50</v>
      </c>
      <c r="B16" s="23"/>
      <c r="C16" s="30"/>
      <c r="D16" s="23"/>
      <c r="E16" s="59"/>
    </row>
    <row r="17" spans="1:8" ht="15" x14ac:dyDescent="0.2">
      <c r="A17" s="23"/>
      <c r="B17" s="23"/>
      <c r="C17" s="30"/>
      <c r="D17" s="23"/>
      <c r="E17" s="59"/>
    </row>
    <row r="18" spans="1:8" ht="15" x14ac:dyDescent="0.2">
      <c r="A18" s="9" t="s">
        <v>51</v>
      </c>
      <c r="B18" s="23"/>
      <c r="C18" s="8">
        <f>C14</f>
        <v>25580</v>
      </c>
      <c r="D18" s="62" t="str">
        <f>D14</f>
        <v>(44 450)</v>
      </c>
      <c r="E18" s="5"/>
    </row>
    <row r="19" spans="1:8" ht="15" x14ac:dyDescent="0.2">
      <c r="A19" s="23"/>
      <c r="B19" s="23"/>
      <c r="C19" s="30"/>
      <c r="D19" s="23"/>
      <c r="E19" s="5"/>
    </row>
    <row r="20" spans="1:8" x14ac:dyDescent="0.2">
      <c r="A20" s="9" t="s">
        <v>52</v>
      </c>
      <c r="B20" s="7">
        <v>22</v>
      </c>
      <c r="C20" s="8">
        <f>C18/5770212*1000</f>
        <v>4.433112682861565</v>
      </c>
      <c r="D20" s="76" t="s">
        <v>114</v>
      </c>
      <c r="E20" s="5"/>
    </row>
    <row r="21" spans="1:8" ht="15.75" x14ac:dyDescent="0.2">
      <c r="A21" s="14"/>
      <c r="B21" s="5"/>
      <c r="C21" s="63"/>
      <c r="D21" s="5"/>
      <c r="E21" s="5"/>
    </row>
    <row r="22" spans="1:8" x14ac:dyDescent="0.2">
      <c r="A22" s="5" t="s">
        <v>56</v>
      </c>
      <c r="B22" s="5"/>
      <c r="C22" s="63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104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7" workbookViewId="0">
      <selection activeCell="H13" sqref="H13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8" ht="28.5" customHeight="1" x14ac:dyDescent="0.2"/>
    <row r="2" spans="1:8" s="1" customFormat="1" x14ac:dyDescent="0.2">
      <c r="A2" s="73" t="s">
        <v>98</v>
      </c>
      <c r="B2" s="74"/>
      <c r="C2" s="74"/>
      <c r="D2" s="74"/>
      <c r="E2" s="74"/>
    </row>
    <row r="3" spans="1:8" s="1" customFormat="1" ht="13.5" customHeight="1" x14ac:dyDescent="0.2">
      <c r="A3" s="74"/>
      <c r="B3" s="74"/>
      <c r="C3" s="74"/>
      <c r="D3" s="74"/>
      <c r="E3" s="74"/>
    </row>
    <row r="4" spans="1:8" s="25" customFormat="1" ht="37.5" customHeight="1" x14ac:dyDescent="0.25">
      <c r="A4" s="74"/>
      <c r="B4" s="74"/>
      <c r="C4" s="74"/>
      <c r="D4" s="74"/>
      <c r="E4" s="74"/>
    </row>
    <row r="5" spans="1:8" s="1" customFormat="1" x14ac:dyDescent="0.2">
      <c r="E5" s="17" t="s">
        <v>57</v>
      </c>
    </row>
    <row r="6" spans="1:8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8" s="1" customFormat="1" ht="15" x14ac:dyDescent="0.2">
      <c r="A7" s="18" t="s">
        <v>99</v>
      </c>
      <c r="B7" s="45">
        <v>141500</v>
      </c>
      <c r="C7" s="33"/>
      <c r="D7" s="45">
        <v>820347</v>
      </c>
      <c r="E7" s="45">
        <f>B7+D7</f>
        <v>961847</v>
      </c>
      <c r="F7" s="53"/>
    </row>
    <row r="8" spans="1:8" s="1" customFormat="1" ht="30" x14ac:dyDescent="0.2">
      <c r="A8" s="26" t="s">
        <v>59</v>
      </c>
      <c r="B8" s="33"/>
      <c r="C8" s="33"/>
      <c r="D8" s="64" t="s">
        <v>103</v>
      </c>
      <c r="E8" s="64" t="str">
        <f>D8</f>
        <v>25580</v>
      </c>
    </row>
    <row r="9" spans="1:8" s="1" customFormat="1" ht="15" x14ac:dyDescent="0.2">
      <c r="A9" s="26" t="s">
        <v>60</v>
      </c>
      <c r="B9" s="48" t="s">
        <v>32</v>
      </c>
      <c r="C9" s="48" t="s">
        <v>32</v>
      </c>
      <c r="D9" s="48"/>
      <c r="E9" s="48"/>
    </row>
    <row r="10" spans="1:8" s="1" customFormat="1" ht="15" x14ac:dyDescent="0.2">
      <c r="A10" s="18" t="s">
        <v>100</v>
      </c>
      <c r="B10" s="45">
        <v>141500</v>
      </c>
      <c r="C10" s="33"/>
      <c r="D10" s="45">
        <f>SUM(D7+D8)</f>
        <v>845927</v>
      </c>
      <c r="E10" s="45">
        <f>SUM(B10+D10)</f>
        <v>987427</v>
      </c>
    </row>
    <row r="11" spans="1:8" s="1" customFormat="1" ht="15" x14ac:dyDescent="0.2">
      <c r="A11" s="22"/>
      <c r="B11" s="33"/>
      <c r="C11" s="33"/>
      <c r="D11" s="33"/>
      <c r="E11" s="33"/>
    </row>
    <row r="12" spans="1:8" s="1" customFormat="1" ht="14.25" x14ac:dyDescent="0.2">
      <c r="A12" s="18" t="s">
        <v>101</v>
      </c>
      <c r="B12" s="45">
        <v>141500</v>
      </c>
      <c r="C12" s="45"/>
      <c r="D12" s="45">
        <v>920576</v>
      </c>
      <c r="E12" s="45">
        <f>SUM(B12:D12)</f>
        <v>1062076</v>
      </c>
    </row>
    <row r="13" spans="1:8" s="1" customFormat="1" ht="30" x14ac:dyDescent="0.2">
      <c r="A13" s="26" t="s">
        <v>59</v>
      </c>
      <c r="B13" s="48" t="s">
        <v>32</v>
      </c>
      <c r="C13" s="48" t="s">
        <v>32</v>
      </c>
      <c r="D13" s="44" t="s">
        <v>116</v>
      </c>
      <c r="E13" s="48" t="str">
        <f>D13</f>
        <v>(99 631)</v>
      </c>
      <c r="H13" s="53"/>
    </row>
    <row r="14" spans="1:8" s="1" customFormat="1" ht="15" x14ac:dyDescent="0.2">
      <c r="A14" s="26" t="s">
        <v>60</v>
      </c>
      <c r="B14" s="48" t="s">
        <v>32</v>
      </c>
      <c r="C14" s="48" t="s">
        <v>32</v>
      </c>
      <c r="D14" s="48" t="s">
        <v>93</v>
      </c>
      <c r="E14" s="48" t="s">
        <v>93</v>
      </c>
    </row>
    <row r="15" spans="1:8" s="1" customFormat="1" ht="28.5" x14ac:dyDescent="0.2">
      <c r="A15" s="18" t="s">
        <v>102</v>
      </c>
      <c r="B15" s="45">
        <v>141500</v>
      </c>
      <c r="C15" s="45" t="s">
        <v>32</v>
      </c>
      <c r="D15" s="45">
        <f>D12+D13+D14</f>
        <v>820347</v>
      </c>
      <c r="E15" s="45">
        <f>B15+D15</f>
        <v>961847</v>
      </c>
    </row>
    <row r="16" spans="1:8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89</v>
      </c>
      <c r="D17" s="1" t="s">
        <v>90</v>
      </c>
    </row>
    <row r="18" spans="1:4" s="1" customFormat="1" ht="15.75" x14ac:dyDescent="0.25">
      <c r="A18" s="11" t="s">
        <v>53</v>
      </c>
      <c r="D18" s="16" t="s">
        <v>104</v>
      </c>
    </row>
    <row r="19" spans="1:4" s="1" customFormat="1" ht="15.75" x14ac:dyDescent="0.25">
      <c r="A19" s="11" t="s">
        <v>54</v>
      </c>
      <c r="D19" s="16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F46" sqref="F46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6" x14ac:dyDescent="0.2">
      <c r="A1" s="73" t="s">
        <v>105</v>
      </c>
      <c r="B1" s="74"/>
      <c r="C1" s="74"/>
    </row>
    <row r="2" spans="1:6" ht="48.75" customHeight="1" x14ac:dyDescent="0.2">
      <c r="A2" s="74"/>
      <c r="B2" s="74"/>
      <c r="C2" s="74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75" t="s">
        <v>63</v>
      </c>
      <c r="B5" s="75"/>
      <c r="C5" s="22"/>
    </row>
    <row r="6" spans="1:6" ht="15" x14ac:dyDescent="0.2">
      <c r="A6" s="26" t="s">
        <v>64</v>
      </c>
      <c r="B6" s="36">
        <f>B7+B8+B9</f>
        <v>185485</v>
      </c>
      <c r="C6" s="36">
        <f>C7+C8+C9</f>
        <v>176538</v>
      </c>
    </row>
    <row r="7" spans="1:6" ht="15" x14ac:dyDescent="0.2">
      <c r="A7" s="26" t="s">
        <v>65</v>
      </c>
      <c r="B7" s="37">
        <v>113266</v>
      </c>
      <c r="C7" s="38">
        <v>145716</v>
      </c>
    </row>
    <row r="8" spans="1:6" ht="15" x14ac:dyDescent="0.2">
      <c r="A8" s="26" t="s">
        <v>66</v>
      </c>
      <c r="B8" s="37">
        <v>67530</v>
      </c>
      <c r="C8" s="38">
        <v>28397</v>
      </c>
    </row>
    <row r="9" spans="1:6" ht="15" x14ac:dyDescent="0.2">
      <c r="A9" s="26" t="s">
        <v>67</v>
      </c>
      <c r="B9" s="33">
        <v>4689</v>
      </c>
      <c r="C9" s="38">
        <v>2425</v>
      </c>
    </row>
    <row r="10" spans="1:6" ht="15" x14ac:dyDescent="0.2">
      <c r="A10" s="26" t="s">
        <v>68</v>
      </c>
      <c r="B10" s="40">
        <f>B11+B12+B13+B14+B16+B17</f>
        <v>117524</v>
      </c>
      <c r="C10" s="40">
        <f>C11+C12+C13+C14+C16+C17</f>
        <v>137684</v>
      </c>
      <c r="F10" s="66"/>
    </row>
    <row r="11" spans="1:6" ht="15" x14ac:dyDescent="0.2">
      <c r="A11" s="26" t="s">
        <v>69</v>
      </c>
      <c r="B11" s="37">
        <v>18872</v>
      </c>
      <c r="C11" s="37">
        <v>13113</v>
      </c>
      <c r="F11" s="65"/>
    </row>
    <row r="12" spans="1:6" ht="15" x14ac:dyDescent="0.2">
      <c r="A12" s="26" t="s">
        <v>70</v>
      </c>
      <c r="B12" s="37">
        <v>6621</v>
      </c>
      <c r="C12" s="37">
        <v>2489</v>
      </c>
      <c r="F12" s="65"/>
    </row>
    <row r="13" spans="1:6" ht="15" x14ac:dyDescent="0.2">
      <c r="A13" s="26" t="s">
        <v>71</v>
      </c>
      <c r="B13" s="37">
        <v>43698</v>
      </c>
      <c r="C13" s="37">
        <v>41409</v>
      </c>
      <c r="F13" s="66"/>
    </row>
    <row r="14" spans="1:6" ht="15" x14ac:dyDescent="0.2">
      <c r="A14" s="26" t="s">
        <v>84</v>
      </c>
      <c r="B14" s="37"/>
      <c r="C14" s="38">
        <v>34793</v>
      </c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32246</v>
      </c>
      <c r="C16" s="37">
        <v>34975</v>
      </c>
    </row>
    <row r="17" spans="1:7" ht="15" x14ac:dyDescent="0.2">
      <c r="A17" s="26" t="s">
        <v>74</v>
      </c>
      <c r="B17" s="37">
        <v>16087</v>
      </c>
      <c r="C17" s="37">
        <v>10905</v>
      </c>
    </row>
    <row r="18" spans="1:7" ht="30" x14ac:dyDescent="0.2">
      <c r="A18" s="39" t="s">
        <v>75</v>
      </c>
      <c r="B18" s="36">
        <f>B6-B10</f>
        <v>67961</v>
      </c>
      <c r="C18" s="36">
        <f>C6-C10</f>
        <v>38854</v>
      </c>
      <c r="F18" s="67"/>
      <c r="G18" s="66"/>
    </row>
    <row r="19" spans="1:7" ht="15" x14ac:dyDescent="0.2">
      <c r="A19" s="22"/>
      <c r="B19" s="33"/>
      <c r="C19" s="49"/>
      <c r="F19" s="66"/>
      <c r="G19" s="66"/>
    </row>
    <row r="20" spans="1:7" ht="15" x14ac:dyDescent="0.2">
      <c r="A20" s="75" t="s">
        <v>76</v>
      </c>
      <c r="B20" s="75"/>
      <c r="C20" s="22"/>
      <c r="F20" s="68"/>
      <c r="G20" s="66"/>
    </row>
    <row r="21" spans="1:7" ht="15" x14ac:dyDescent="0.2">
      <c r="A21" s="26" t="s">
        <v>64</v>
      </c>
      <c r="B21" s="40">
        <f>SUM(B22:B23)</f>
        <v>0</v>
      </c>
      <c r="C21" s="40">
        <f>SUM(C22:C24)</f>
        <v>5000</v>
      </c>
      <c r="F21" s="67"/>
      <c r="G21" s="66"/>
    </row>
    <row r="22" spans="1:7" ht="15" x14ac:dyDescent="0.2">
      <c r="A22" s="26" t="s">
        <v>77</v>
      </c>
      <c r="B22" s="37"/>
      <c r="C22" s="37">
        <v>5000</v>
      </c>
    </row>
    <row r="23" spans="1:7" ht="15" x14ac:dyDescent="0.2">
      <c r="A23" s="26" t="s">
        <v>78</v>
      </c>
      <c r="B23" s="33"/>
      <c r="C23" s="33"/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586</v>
      </c>
      <c r="C25" s="40">
        <f>C26+C27</f>
        <v>6000</v>
      </c>
    </row>
    <row r="26" spans="1:7" ht="15" x14ac:dyDescent="0.2">
      <c r="A26" s="26" t="s">
        <v>79</v>
      </c>
      <c r="B26" s="37">
        <v>586</v>
      </c>
      <c r="C26" s="37"/>
    </row>
    <row r="27" spans="1:7" ht="15" x14ac:dyDescent="0.2">
      <c r="A27" s="26" t="s">
        <v>117</v>
      </c>
      <c r="B27" s="37"/>
      <c r="C27" s="37">
        <v>6000</v>
      </c>
    </row>
    <row r="28" spans="1:7" ht="30" x14ac:dyDescent="0.2">
      <c r="A28" s="39" t="s">
        <v>80</v>
      </c>
      <c r="B28" s="61" t="s">
        <v>109</v>
      </c>
      <c r="C28" s="61" t="s">
        <v>120</v>
      </c>
      <c r="F28" s="65"/>
    </row>
    <row r="29" spans="1:7" ht="15" x14ac:dyDescent="0.2">
      <c r="A29" s="22"/>
      <c r="B29" s="22"/>
      <c r="C29" s="22"/>
    </row>
    <row r="30" spans="1:7" ht="15" x14ac:dyDescent="0.2">
      <c r="A30" s="75" t="s">
        <v>81</v>
      </c>
      <c r="B30" s="75"/>
      <c r="C30" s="22"/>
    </row>
    <row r="31" spans="1:7" ht="15" x14ac:dyDescent="0.2">
      <c r="A31" s="26" t="s">
        <v>64</v>
      </c>
      <c r="B31" s="60">
        <f>SUM(B32:B33)</f>
        <v>0</v>
      </c>
      <c r="C31" s="60">
        <f>SUM(C32:C33)</f>
        <v>0</v>
      </c>
    </row>
    <row r="32" spans="1:7" ht="15" x14ac:dyDescent="0.2">
      <c r="A32" s="26" t="s">
        <v>82</v>
      </c>
      <c r="B32" s="22"/>
      <c r="C32" s="33"/>
    </row>
    <row r="33" spans="1:6" ht="15" x14ac:dyDescent="0.2">
      <c r="A33" s="26" t="s">
        <v>94</v>
      </c>
      <c r="B33" s="22"/>
      <c r="C33" s="33"/>
    </row>
    <row r="34" spans="1:6" ht="15" x14ac:dyDescent="0.2">
      <c r="A34" s="26" t="s">
        <v>68</v>
      </c>
      <c r="B34" s="36">
        <f>SUM(B35:B38)</f>
        <v>65186</v>
      </c>
      <c r="C34" s="36">
        <f>C35+C37+C36+C38</f>
        <v>42014</v>
      </c>
    </row>
    <row r="35" spans="1:6" ht="15" x14ac:dyDescent="0.2">
      <c r="A35" s="26" t="s">
        <v>83</v>
      </c>
      <c r="B35" s="38">
        <v>16500</v>
      </c>
      <c r="C35" s="38">
        <v>18000</v>
      </c>
    </row>
    <row r="36" spans="1:6" ht="15" x14ac:dyDescent="0.2">
      <c r="A36" s="26" t="s">
        <v>108</v>
      </c>
      <c r="B36" s="38">
        <v>24015</v>
      </c>
      <c r="C36" s="38"/>
    </row>
    <row r="37" spans="1:6" ht="15" x14ac:dyDescent="0.2">
      <c r="A37" s="26" t="s">
        <v>107</v>
      </c>
      <c r="B37" s="38">
        <v>24671</v>
      </c>
      <c r="C37" s="49"/>
    </row>
    <row r="38" spans="1:6" ht="15" x14ac:dyDescent="0.25">
      <c r="A38" s="41" t="s">
        <v>118</v>
      </c>
      <c r="B38" s="50"/>
      <c r="C38" s="50">
        <v>24014</v>
      </c>
    </row>
    <row r="39" spans="1:6" ht="30" x14ac:dyDescent="0.2">
      <c r="A39" s="39" t="s">
        <v>85</v>
      </c>
      <c r="B39" s="51" t="s">
        <v>110</v>
      </c>
      <c r="C39" s="51" t="s">
        <v>119</v>
      </c>
      <c r="F39" s="66"/>
    </row>
    <row r="40" spans="1:6" ht="15" x14ac:dyDescent="0.2">
      <c r="A40" s="22"/>
      <c r="B40" s="33"/>
      <c r="C40" s="33"/>
      <c r="F40" s="65"/>
    </row>
    <row r="41" spans="1:6" ht="30" x14ac:dyDescent="0.2">
      <c r="A41" s="42" t="s">
        <v>86</v>
      </c>
      <c r="B41" s="51" t="s">
        <v>106</v>
      </c>
      <c r="C41" s="40">
        <v>-4160</v>
      </c>
      <c r="F41" s="65"/>
    </row>
    <row r="42" spans="1:6" ht="15" x14ac:dyDescent="0.2">
      <c r="A42" s="22"/>
      <c r="B42" s="33"/>
      <c r="C42" s="33"/>
      <c r="F42" s="65"/>
    </row>
    <row r="43" spans="1:6" ht="15" x14ac:dyDescent="0.2">
      <c r="A43" s="43" t="s">
        <v>87</v>
      </c>
      <c r="B43" s="40">
        <v>1741</v>
      </c>
      <c r="C43" s="40">
        <v>5751</v>
      </c>
      <c r="F43" s="66"/>
    </row>
    <row r="44" spans="1:6" ht="15" x14ac:dyDescent="0.2">
      <c r="A44" s="43" t="s">
        <v>88</v>
      </c>
      <c r="B44" s="40">
        <f>B43+B41</f>
        <v>3930</v>
      </c>
      <c r="C44" s="40">
        <f>C41+C43</f>
        <v>1591</v>
      </c>
    </row>
    <row r="45" spans="1:6" x14ac:dyDescent="0.2">
      <c r="A45" s="20"/>
    </row>
    <row r="46" spans="1:6" ht="15" x14ac:dyDescent="0.25">
      <c r="A46" s="21"/>
    </row>
    <row r="48" spans="1:6" x14ac:dyDescent="0.2">
      <c r="A48" t="s">
        <v>91</v>
      </c>
      <c r="C48" t="s">
        <v>92</v>
      </c>
    </row>
    <row r="49" spans="1:3" ht="15.75" x14ac:dyDescent="0.25">
      <c r="A49" s="11" t="s">
        <v>53</v>
      </c>
      <c r="C49" s="16" t="s">
        <v>104</v>
      </c>
    </row>
    <row r="50" spans="1:3" ht="15.75" x14ac:dyDescent="0.25">
      <c r="A50" s="11" t="s">
        <v>54</v>
      </c>
      <c r="C50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2018-07-18T05:17:04Z</cp:lastPrinted>
  <dcterms:created xsi:type="dcterms:W3CDTF">2014-07-29T06:41:28Z</dcterms:created>
  <dcterms:modified xsi:type="dcterms:W3CDTF">2018-07-18T05:22:00Z</dcterms:modified>
</cp:coreProperties>
</file>