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'ф1'!#REF!</definedName>
  </definedNames>
  <calcPr fullCalcOnLoad="1"/>
</workbook>
</file>

<file path=xl/sharedStrings.xml><?xml version="1.0" encoding="utf-8"?>
<sst xmlns="http://schemas.openxmlformats.org/spreadsheetml/2006/main" count="140" uniqueCount="105">
  <si>
    <t>тыс. тенге</t>
  </si>
  <si>
    <t>АКТИВЫ</t>
  </si>
  <si>
    <t>-</t>
  </si>
  <si>
    <t>Отложенные налоговые активы</t>
  </si>
  <si>
    <t>Итого активов</t>
  </si>
  <si>
    <t xml:space="preserve">ОБЯЗАТЕЛЬСТВА </t>
  </si>
  <si>
    <t>Уставный капитал</t>
  </si>
  <si>
    <t>Нераспределенная прибыль</t>
  </si>
  <si>
    <t>Итого собственного капитала</t>
  </si>
  <si>
    <t>Общие и административные расходы</t>
  </si>
  <si>
    <t>Расход по подоходному налогу</t>
  </si>
  <si>
    <t>(не аудировано)</t>
  </si>
  <si>
    <t>Нераспределен-ная прибыль</t>
  </si>
  <si>
    <t>Прибыль до налогообложения</t>
  </si>
  <si>
    <t>Директор</t>
  </si>
  <si>
    <t>Прим.</t>
  </si>
  <si>
    <t>Запасы</t>
  </si>
  <si>
    <t>Авансы уплаченные</t>
  </si>
  <si>
    <t>Итого краткосрочных активов</t>
  </si>
  <si>
    <t>Итого долгосрочных активов</t>
  </si>
  <si>
    <t>Прочие поступления</t>
  </si>
  <si>
    <t>Валовая прибыль</t>
  </si>
  <si>
    <t>Доход от финансирования</t>
  </si>
  <si>
    <t>Итого краткосрочных обязательств</t>
  </si>
  <si>
    <t>Итого капитал</t>
  </si>
  <si>
    <t>Итого капитал и обязательства</t>
  </si>
  <si>
    <t>Взнос в уставной капитал</t>
  </si>
  <si>
    <t xml:space="preserve">Торговая и прочая кредиторская задолженность
</t>
  </si>
  <si>
    <t>(неаудировано)</t>
  </si>
  <si>
    <t>Денежные средства</t>
  </si>
  <si>
    <t>Прочая дебиторская задолженность</t>
  </si>
  <si>
    <t>8</t>
  </si>
  <si>
    <t>10</t>
  </si>
  <si>
    <t>Корпоративный подоходный налог уплате</t>
  </si>
  <si>
    <t>Долгосрочные финансовые обязательства</t>
  </si>
  <si>
    <t>Итого долгосрочные обязательства</t>
  </si>
  <si>
    <t xml:space="preserve">(неаудировано) </t>
  </si>
  <si>
    <t xml:space="preserve">Прочие доход </t>
  </si>
  <si>
    <t>Расходы на реализацию</t>
  </si>
  <si>
    <t>Расходы на финансирование</t>
  </si>
  <si>
    <t>Прочий расход</t>
  </si>
  <si>
    <t>Прибыль за отчетный период</t>
  </si>
  <si>
    <t>Итого совокупный доход за период</t>
  </si>
  <si>
    <t>Убыток/Прибыль за период</t>
  </si>
  <si>
    <t>Итого прибыль/убыток за период</t>
  </si>
  <si>
    <t>Денежные потоки от операционной деятельности</t>
  </si>
  <si>
    <t>Оплата поставщикам</t>
  </si>
  <si>
    <t>Выплата заработной платы</t>
  </si>
  <si>
    <t xml:space="preserve">Налоги и прочие платежи </t>
  </si>
  <si>
    <t>Прочие выплаты</t>
  </si>
  <si>
    <t>Чистый отток денежных средств от  операционной деятельности</t>
  </si>
  <si>
    <t>Денежные потоки от финансовой деятельности</t>
  </si>
  <si>
    <t>Получение финансовой помощи</t>
  </si>
  <si>
    <t>Чистый поток денежных средств от</t>
  </si>
  <si>
    <t xml:space="preserve">финансовой деятельности </t>
  </si>
  <si>
    <t xml:space="preserve">Чистое увеличение денежных средств </t>
  </si>
  <si>
    <t>Авансы полученные</t>
  </si>
  <si>
    <t xml:space="preserve"> </t>
  </si>
  <si>
    <t>Краткосрочные финансовые инвестиции</t>
  </si>
  <si>
    <t>7</t>
  </si>
  <si>
    <t>Краткосрочные финансовые обязательства</t>
  </si>
  <si>
    <t>Авансы выданные</t>
  </si>
  <si>
    <t>Эмиссия ценных бумаг</t>
  </si>
  <si>
    <t xml:space="preserve">Остаток на 01 января 2024 года  (аудировано)                                               </t>
  </si>
  <si>
    <t>Остаток на 31 марта  2024 года</t>
  </si>
  <si>
    <t>31.03.2024г</t>
  </si>
  <si>
    <t>(аудировано)</t>
  </si>
  <si>
    <t>Мустафаев С.С</t>
  </si>
  <si>
    <t>Туткышева М.Ж.</t>
  </si>
  <si>
    <t>Главный бухгалтер</t>
  </si>
  <si>
    <t>(158)</t>
  </si>
  <si>
    <t>88</t>
  </si>
  <si>
    <t>(88)</t>
  </si>
  <si>
    <t>80</t>
  </si>
  <si>
    <t>Денежные средства и их эквиваленты на 31 марта</t>
  </si>
  <si>
    <t>5</t>
  </si>
  <si>
    <t>Погашение финансовой помощи</t>
  </si>
  <si>
    <t>534 534</t>
  </si>
  <si>
    <t>167 694</t>
  </si>
  <si>
    <t xml:space="preserve">ТОО «АлмаТау Consrtuction»
Промежуточный  неаудированный сокращенный                                                                                                  отчет об изменениях в собственном капитале
за 1 квартал, закончившихся 31.03.2024 года (тысячах тенге)
</t>
  </si>
  <si>
    <r>
      <t>Денежные средства и их эквиваленты на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01 января</t>
    </r>
  </si>
  <si>
    <t>18 442</t>
  </si>
  <si>
    <t>Прибыль за период</t>
  </si>
  <si>
    <t>193 442</t>
  </si>
  <si>
    <t>Остаток на 01 января 2023  года</t>
  </si>
  <si>
    <t>(3 481)</t>
  </si>
  <si>
    <t>12 991</t>
  </si>
  <si>
    <t>206 433</t>
  </si>
  <si>
    <t>13 001</t>
  </si>
  <si>
    <t>31 443</t>
  </si>
  <si>
    <t>ТОО «АлмаТау Construction»
Промежуточный  сокращенный отчет о финансовом положении 
за 1 квартал, закончившийся 31.03.2024 года</t>
  </si>
  <si>
    <t xml:space="preserve">ТОО «АлмаТау Construction »
Промежуточный  сокращенный отчет о прибыли или                                                          убытке и прочем совокупном доходе
за 1квартал, закончившийся 31.03.2024 года
</t>
  </si>
  <si>
    <t>1кв2024г  (закончившийся 31.03.2024г)</t>
  </si>
  <si>
    <t xml:space="preserve">ТОО «АлмаТау Construction »
Промежуточный  сокращенный отчет о движении денежных средств
за 1 квартал, закончившийся 31.03.2024 года (тысячах тенге)
</t>
  </si>
  <si>
    <t>1 416 753</t>
  </si>
  <si>
    <t>6 620</t>
  </si>
  <si>
    <t>682</t>
  </si>
  <si>
    <t>7 308 358</t>
  </si>
  <si>
    <t>48 049</t>
  </si>
  <si>
    <t>165 400</t>
  </si>
  <si>
    <t>4 174 777</t>
  </si>
  <si>
    <t>(7 034 372)</t>
  </si>
  <si>
    <t>1кв 2023г (закончившийся 31.03.2023г)</t>
  </si>
  <si>
    <t xml:space="preserve"> 31.03.2024г</t>
  </si>
  <si>
    <r>
      <t xml:space="preserve"> 31.03.2023 </t>
    </r>
    <r>
      <rPr>
        <b/>
        <sz val="11"/>
        <color indexed="8"/>
        <rFont val="Times New Roman"/>
        <family val="1"/>
      </rPr>
      <t>г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</si>
</sst>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(* #,##0_);_(* \(#,##0\);_(* &quot;-&quot;??_);_(@_)"/>
    <numFmt numFmtId="166" formatCode="_-* #,##0\ _₽_-;\-* #,##0\ _₽_-;_-* &quot;-&quot;??\ _₽_-;_-@_-"/>
    <numFmt numFmtId="167" formatCode="0.000"/>
    <numFmt numFmtId="168" formatCode="#,##0.000"/>
    <numFmt numFmtId="169" formatCode="#,##0.000_ ;\-#,##0.000\ "/>
    <numFmt numFmtId="170" formatCode="0.0"/>
    <numFmt numFmtId="171" formatCode="_-* #,##0.0\ _₽_-;\-* #,##0.0\ _₽_-;_-* &quot;-&quot;??\ _₽_-;_-@_-"/>
    <numFmt numFmtId="172" formatCode="_-* #,##0.000\ _₽_-;\-* #,##0.000\ _₽_-;_-* &quot;-&quot;??\ _₽_-;_-@_-"/>
    <numFmt numFmtId="173" formatCode="#,##0.00_ ;\-#,##0.00\ "/>
    <numFmt numFmtId="174" formatCode="#,##0.0_ ;\-#,##0.0\ "/>
    <numFmt numFmtId="175" formatCode="#,##0_ ;\-#,##0\ "/>
    <numFmt numFmtId="176" formatCode="#,##0.0"/>
    <numFmt numFmtId="177" formatCode="_(* #,##0.0_);_(* \(#,##0.0\);_(* &quot;-&quot;??_);_(@_)"/>
    <numFmt numFmtId="178" formatCode="_(* #,##0.00_);_(* \(#,##0.00\);_(* &quot;-&quot;??_);_(@_)"/>
    <numFmt numFmtId="179" formatCode="_(* #,##0.000_);_(* \(#,##0.000\);_(* &quot;-&quot;??_);_(@_)"/>
    <numFmt numFmtId="180" formatCode="0.0000"/>
    <numFmt numFmtId="181" formatCode="#,##0\ _₸;\ \(#,##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,"/>
    <numFmt numFmtId="187" formatCode="[=0]&quot;-&quot;;General"/>
    <numFmt numFmtId="188" formatCode="[=-4333577574.2]&quot;(4 333 578)&quot;;General"/>
    <numFmt numFmtId="189" formatCode="_-* #,##0_-;\-* #,##0_-;_-* &quot;-&quot;??_-;_-@_-"/>
    <numFmt numFmtId="190" formatCode="_-* #,##0.0000\ _₽_-;\-* #,##0.0000\ _₽_-;_-* &quot;-&quot;??\ _₽_-;_-@_-"/>
    <numFmt numFmtId="191" formatCode="[$-FC19]d\ mmmm\ yyyy\ &quot;г.&quot;"/>
    <numFmt numFmtId="192" formatCode="_-* #,##0.000000_-;\-* #,##0.0000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D0D0D"/>
      <name val="Times New Roman"/>
      <family val="1"/>
    </font>
    <font>
      <sz val="11"/>
      <color rgb="FF0D0D0D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/>
      <top style="thin"/>
      <bottom>
        <color indexed="63"/>
      </bottom>
    </border>
    <border>
      <left/>
      <right/>
      <top style="medium"/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167" fontId="51" fillId="0" borderId="0" xfId="61" applyNumberFormat="1" applyFont="1" applyAlignment="1">
      <alignment horizontal="right" vertical="center" wrapText="1"/>
    </xf>
    <xf numFmtId="167" fontId="51" fillId="0" borderId="11" xfId="61" applyNumberFormat="1" applyFont="1" applyBorder="1" applyAlignment="1">
      <alignment horizontal="right" vertical="center" wrapText="1"/>
    </xf>
    <xf numFmtId="1" fontId="50" fillId="0" borderId="11" xfId="61" applyNumberFormat="1" applyFont="1" applyBorder="1" applyAlignment="1">
      <alignment horizontal="right" vertical="center" wrapText="1"/>
    </xf>
    <xf numFmtId="167" fontId="50" fillId="0" borderId="11" xfId="61" applyNumberFormat="1" applyFont="1" applyBorder="1" applyAlignment="1">
      <alignment horizontal="right" vertical="center" wrapText="1"/>
    </xf>
    <xf numFmtId="167" fontId="50" fillId="0" borderId="12" xfId="61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top" wrapText="1"/>
    </xf>
    <xf numFmtId="1" fontId="51" fillId="0" borderId="0" xfId="61" applyNumberFormat="1" applyFont="1" applyAlignment="1">
      <alignment horizontal="right" vertical="center" wrapText="1"/>
    </xf>
    <xf numFmtId="167" fontId="51" fillId="0" borderId="0" xfId="0" applyNumberFormat="1" applyFont="1" applyAlignment="1">
      <alignment wrapText="1"/>
    </xf>
    <xf numFmtId="168" fontId="51" fillId="0" borderId="0" xfId="61" applyNumberFormat="1" applyFont="1" applyAlignment="1">
      <alignment horizontal="right" vertical="center" wrapText="1"/>
    </xf>
    <xf numFmtId="3" fontId="48" fillId="0" borderId="0" xfId="0" applyNumberFormat="1" applyFont="1" applyBorder="1" applyAlignment="1">
      <alignment horizontal="right" vertical="center" wrapText="1"/>
    </xf>
    <xf numFmtId="165" fontId="52" fillId="0" borderId="13" xfId="0" applyNumberFormat="1" applyFont="1" applyFill="1" applyBorder="1" applyAlignment="1">
      <alignment horizontal="right" vertical="center" wrapText="1"/>
    </xf>
    <xf numFmtId="3" fontId="49" fillId="0" borderId="13" xfId="0" applyNumberFormat="1" applyFont="1" applyBorder="1" applyAlignment="1">
      <alignment vertical="center" wrapText="1"/>
    </xf>
    <xf numFmtId="0" fontId="53" fillId="0" borderId="0" xfId="0" applyFont="1" applyAlignment="1">
      <alignment/>
    </xf>
    <xf numFmtId="167" fontId="48" fillId="0" borderId="0" xfId="0" applyNumberFormat="1" applyFont="1" applyAlignment="1">
      <alignment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168" fontId="49" fillId="0" borderId="10" xfId="0" applyNumberFormat="1" applyFont="1" applyBorder="1" applyAlignment="1">
      <alignment horizontal="right" vertical="center" wrapText="1"/>
    </xf>
    <xf numFmtId="165" fontId="48" fillId="0" borderId="0" xfId="0" applyNumberFormat="1" applyFont="1" applyFill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168" fontId="54" fillId="0" borderId="0" xfId="0" applyNumberFormat="1" applyFont="1" applyAlignment="1">
      <alignment vertical="center"/>
    </xf>
    <xf numFmtId="168" fontId="54" fillId="0" borderId="0" xfId="0" applyNumberFormat="1" applyFont="1" applyAlignment="1">
      <alignment horizontal="right" vertical="center" wrapText="1"/>
    </xf>
    <xf numFmtId="14" fontId="54" fillId="0" borderId="0" xfId="0" applyNumberFormat="1" applyFont="1" applyAlignment="1">
      <alignment horizontal="right" vertical="center" wrapText="1"/>
    </xf>
    <xf numFmtId="168" fontId="51" fillId="0" borderId="0" xfId="0" applyNumberFormat="1" applyFont="1" applyAlignment="1">
      <alignment vertical="center" wrapText="1"/>
    </xf>
    <xf numFmtId="168" fontId="51" fillId="0" borderId="0" xfId="61" applyNumberFormat="1" applyFont="1" applyAlignment="1">
      <alignment vertical="center" wrapText="1"/>
    </xf>
    <xf numFmtId="49" fontId="51" fillId="0" borderId="0" xfId="61" applyNumberFormat="1" applyFont="1" applyAlignment="1">
      <alignment horizontal="center" vertical="center" wrapText="1"/>
    </xf>
    <xf numFmtId="1" fontId="51" fillId="0" borderId="0" xfId="61" applyNumberFormat="1" applyFont="1" applyAlignment="1">
      <alignment horizontal="center" vertical="center" wrapText="1"/>
    </xf>
    <xf numFmtId="168" fontId="50" fillId="0" borderId="0" xfId="61" applyNumberFormat="1" applyFont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168" fontId="51" fillId="0" borderId="0" xfId="0" applyNumberFormat="1" applyFont="1" applyAlignment="1">
      <alignment wrapText="1"/>
    </xf>
    <xf numFmtId="168" fontId="51" fillId="0" borderId="0" xfId="0" applyNumberFormat="1" applyFont="1" applyAlignment="1">
      <alignment/>
    </xf>
    <xf numFmtId="0" fontId="51" fillId="0" borderId="0" xfId="0" applyFont="1" applyAlignment="1">
      <alignment horizontal="right" vertical="center" wrapText="1"/>
    </xf>
    <xf numFmtId="168" fontId="51" fillId="0" borderId="0" xfId="0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49" fontId="57" fillId="0" borderId="0" xfId="0" applyNumberFormat="1" applyFont="1" applyAlignment="1">
      <alignment horizontal="right"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168" fontId="51" fillId="0" borderId="0" xfId="0" applyNumberFormat="1" applyFont="1" applyAlignment="1">
      <alignment horizontal="right"/>
    </xf>
    <xf numFmtId="168" fontId="50" fillId="0" borderId="0" xfId="0" applyNumberFormat="1" applyFont="1" applyAlignment="1">
      <alignment horizontal="right" wrapText="1"/>
    </xf>
    <xf numFmtId="49" fontId="49" fillId="0" borderId="13" xfId="0" applyNumberFormat="1" applyFont="1" applyBorder="1" applyAlignment="1">
      <alignment horizontal="right" vertical="center" wrapText="1"/>
    </xf>
    <xf numFmtId="49" fontId="49" fillId="0" borderId="13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horizontal="right" vertical="center" wrapText="1"/>
    </xf>
    <xf numFmtId="49" fontId="48" fillId="0" borderId="14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right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49" fontId="56" fillId="0" borderId="0" xfId="0" applyNumberFormat="1" applyFont="1" applyAlignment="1">
      <alignment horizontal="right" vertical="center" wrapText="1"/>
    </xf>
    <xf numFmtId="0" fontId="57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57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right"/>
    </xf>
    <xf numFmtId="49" fontId="50" fillId="0" borderId="11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vertical="center" wrapText="1"/>
    </xf>
    <xf numFmtId="49" fontId="48" fillId="0" borderId="10" xfId="0" applyNumberFormat="1" applyFont="1" applyBorder="1" applyAlignment="1">
      <alignment horizontal="right" vertical="center" wrapText="1"/>
    </xf>
    <xf numFmtId="49" fontId="4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center" wrapText="1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left" wrapText="1"/>
    </xf>
    <xf numFmtId="0" fontId="56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right" vertical="center" wrapText="1"/>
    </xf>
    <xf numFmtId="168" fontId="54" fillId="0" borderId="11" xfId="0" applyNumberFormat="1" applyFont="1" applyBorder="1" applyAlignment="1">
      <alignment horizontal="right" vertical="center"/>
    </xf>
    <xf numFmtId="3" fontId="51" fillId="0" borderId="0" xfId="61" applyNumberFormat="1" applyFont="1" applyAlignment="1">
      <alignment horizontal="right" vertical="center" wrapText="1"/>
    </xf>
    <xf numFmtId="3" fontId="51" fillId="0" borderId="0" xfId="61" applyNumberFormat="1" applyFont="1" applyAlignment="1">
      <alignment vertical="center" wrapText="1"/>
    </xf>
    <xf numFmtId="3" fontId="51" fillId="0" borderId="0" xfId="0" applyNumberFormat="1" applyFont="1" applyAlignment="1">
      <alignment/>
    </xf>
    <xf numFmtId="3" fontId="50" fillId="0" borderId="11" xfId="61" applyNumberFormat="1" applyFont="1" applyBorder="1" applyAlignment="1">
      <alignment vertical="center" wrapText="1"/>
    </xf>
    <xf numFmtId="3" fontId="50" fillId="0" borderId="11" xfId="61" applyNumberFormat="1" applyFont="1" applyBorder="1" applyAlignment="1">
      <alignment horizontal="right" vertical="center" wrapText="1"/>
    </xf>
    <xf numFmtId="167" fontId="50" fillId="0" borderId="0" xfId="61" applyNumberFormat="1" applyFont="1" applyAlignment="1">
      <alignment horizontal="right" vertical="center" wrapText="1"/>
    </xf>
    <xf numFmtId="3" fontId="50" fillId="0" borderId="12" xfId="61" applyNumberFormat="1" applyFont="1" applyBorder="1" applyAlignment="1">
      <alignment vertical="center" wrapText="1"/>
    </xf>
    <xf numFmtId="3" fontId="50" fillId="0" borderId="12" xfId="61" applyNumberFormat="1" applyFont="1" applyBorder="1" applyAlignment="1">
      <alignment horizontal="right" vertical="center" wrapText="1"/>
    </xf>
    <xf numFmtId="168" fontId="50" fillId="0" borderId="0" xfId="61" applyNumberFormat="1" applyFont="1" applyAlignment="1">
      <alignment vertical="center" wrapText="1"/>
    </xf>
    <xf numFmtId="3" fontId="56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57" fillId="0" borderId="12" xfId="0" applyNumberFormat="1" applyFont="1" applyBorder="1" applyAlignment="1">
      <alignment horizontal="right" vertical="center"/>
    </xf>
    <xf numFmtId="3" fontId="56" fillId="0" borderId="11" xfId="0" applyNumberFormat="1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/>
    </xf>
    <xf numFmtId="3" fontId="51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/>
    </xf>
    <xf numFmtId="0" fontId="51" fillId="0" borderId="0" xfId="0" applyFont="1" applyBorder="1" applyAlignment="1">
      <alignment horizontal="right"/>
    </xf>
    <xf numFmtId="14" fontId="54" fillId="0" borderId="0" xfId="0" applyNumberFormat="1" applyFont="1" applyAlignment="1">
      <alignment horizontal="right" vertical="center"/>
    </xf>
    <xf numFmtId="189" fontId="51" fillId="0" borderId="0" xfId="61" applyNumberFormat="1" applyFont="1" applyAlignment="1">
      <alignment horizontal="right" vertical="center"/>
    </xf>
    <xf numFmtId="189" fontId="50" fillId="0" borderId="12" xfId="0" applyNumberFormat="1" applyFont="1" applyBorder="1" applyAlignment="1">
      <alignment horizontal="right" vertical="center"/>
    </xf>
    <xf numFmtId="3" fontId="51" fillId="0" borderId="11" xfId="61" applyNumberFormat="1" applyFont="1" applyBorder="1" applyAlignment="1">
      <alignment horizontal="right" vertical="center" wrapText="1"/>
    </xf>
    <xf numFmtId="168" fontId="51" fillId="0" borderId="11" xfId="0" applyNumberFormat="1" applyFont="1" applyBorder="1" applyAlignment="1">
      <alignment/>
    </xf>
    <xf numFmtId="14" fontId="54" fillId="0" borderId="0" xfId="0" applyNumberFormat="1" applyFont="1" applyAlignment="1">
      <alignment horizontal="center" vertical="center" wrapText="1"/>
    </xf>
    <xf numFmtId="49" fontId="50" fillId="0" borderId="0" xfId="61" applyNumberFormat="1" applyFont="1" applyAlignment="1">
      <alignment horizontal="right" vertical="center"/>
    </xf>
    <xf numFmtId="168" fontId="51" fillId="0" borderId="11" xfId="0" applyNumberFormat="1" applyFont="1" applyBorder="1" applyAlignment="1">
      <alignment horizontal="right"/>
    </xf>
    <xf numFmtId="3" fontId="51" fillId="0" borderId="12" xfId="0" applyNumberFormat="1" applyFont="1" applyBorder="1" applyAlignment="1">
      <alignment horizontal="right" vertical="center"/>
    </xf>
    <xf numFmtId="49" fontId="56" fillId="0" borderId="12" xfId="0" applyNumberFormat="1" applyFont="1" applyBorder="1" applyAlignment="1">
      <alignment horizontal="right" vertical="center"/>
    </xf>
    <xf numFmtId="49" fontId="51" fillId="0" borderId="0" xfId="61" applyNumberFormat="1" applyFont="1" applyAlignment="1">
      <alignment horizontal="right" vertical="center" wrapText="1"/>
    </xf>
    <xf numFmtId="49" fontId="50" fillId="0" borderId="0" xfId="61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8" fontId="50" fillId="0" borderId="10" xfId="0" applyNumberFormat="1" applyFont="1" applyBorder="1" applyAlignment="1">
      <alignment horizontal="left" wrapText="1"/>
    </xf>
    <xf numFmtId="168" fontId="50" fillId="0" borderId="0" xfId="0" applyNumberFormat="1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1" fillId="0" borderId="0" xfId="0" applyFont="1" applyAlignment="1">
      <alignment vertical="center"/>
    </xf>
    <xf numFmtId="0" fontId="54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wrapText="1"/>
    </xf>
    <xf numFmtId="14" fontId="54" fillId="0" borderId="0" xfId="0" applyNumberFormat="1" applyFont="1" applyAlignment="1">
      <alignment horizontal="center" vertical="center" wrapText="1"/>
    </xf>
    <xf numFmtId="3" fontId="51" fillId="0" borderId="11" xfId="61" applyNumberFormat="1" applyFont="1" applyBorder="1" applyAlignment="1">
      <alignment horizontal="right" vertical="center" wrapText="1"/>
    </xf>
    <xf numFmtId="49" fontId="50" fillId="0" borderId="0" xfId="0" applyNumberFormat="1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6" fontId="54" fillId="0" borderId="0" xfId="0" applyNumberFormat="1" applyFont="1" applyAlignment="1">
      <alignment horizontal="center" vertical="center" wrapText="1"/>
    </xf>
    <xf numFmtId="3" fontId="51" fillId="0" borderId="12" xfId="0" applyNumberFormat="1" applyFont="1" applyBorder="1" applyAlignment="1">
      <alignment horizontal="right" vertical="center"/>
    </xf>
    <xf numFmtId="3" fontId="50" fillId="0" borderId="12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right" vertical="center" indent="1"/>
    </xf>
    <xf numFmtId="192" fontId="50" fillId="0" borderId="0" xfId="61" applyNumberFormat="1" applyFont="1" applyAlignment="1">
      <alignment horizontal="right" vertical="center" wrapText="1"/>
    </xf>
    <xf numFmtId="3" fontId="51" fillId="0" borderId="0" xfId="0" applyNumberFormat="1" applyFont="1" applyAlignment="1">
      <alignment horizontal="right" vertical="center" wrapText="1"/>
    </xf>
    <xf numFmtId="3" fontId="51" fillId="0" borderId="0" xfId="61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51" fillId="0" borderId="0" xfId="61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" fontId="57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57" fillId="0" borderId="11" xfId="0" applyFont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6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5" xfId="0" applyNumberFormat="1" applyFont="1" applyBorder="1" applyAlignment="1">
      <alignment horizontal="right" vertical="center" wrapText="1"/>
    </xf>
    <xf numFmtId="3" fontId="48" fillId="0" borderId="0" xfId="0" applyNumberFormat="1" applyFont="1" applyAlignment="1">
      <alignment vertical="center" wrapText="1"/>
    </xf>
    <xf numFmtId="49" fontId="48" fillId="0" borderId="10" xfId="0" applyNumberFormat="1" applyFont="1" applyBorder="1" applyAlignment="1">
      <alignment horizontal="right" vertical="center" wrapText="1"/>
    </xf>
    <xf numFmtId="49" fontId="48" fillId="0" borderId="15" xfId="0" applyNumberFormat="1" applyFont="1" applyBorder="1" applyAlignment="1">
      <alignment horizontal="right" vertical="center" wrapText="1"/>
    </xf>
    <xf numFmtId="49" fontId="48" fillId="0" borderId="0" xfId="0" applyNumberFormat="1" applyFont="1" applyAlignment="1">
      <alignment vertical="center" wrapText="1"/>
    </xf>
    <xf numFmtId="49" fontId="48" fillId="0" borderId="16" xfId="0" applyNumberFormat="1" applyFont="1" applyBorder="1" applyAlignment="1">
      <alignment horizontal="right" vertical="center" wrapText="1"/>
    </xf>
    <xf numFmtId="168" fontId="51" fillId="0" borderId="17" xfId="0" applyNumberFormat="1" applyFont="1" applyBorder="1" applyAlignment="1">
      <alignment vertical="center" wrapText="1"/>
    </xf>
    <xf numFmtId="189" fontId="51" fillId="33" borderId="18" xfId="61" applyNumberFormat="1" applyFont="1" applyFill="1" applyBorder="1" applyAlignment="1">
      <alignment horizontal="right" vertical="center" wrapText="1"/>
    </xf>
    <xf numFmtId="49" fontId="51" fillId="0" borderId="11" xfId="61" applyNumberFormat="1" applyFont="1" applyBorder="1" applyAlignment="1">
      <alignment horizontal="right" vertical="center"/>
    </xf>
    <xf numFmtId="0" fontId="56" fillId="33" borderId="11" xfId="0" applyFont="1" applyFill="1" applyBorder="1" applyAlignment="1">
      <alignment vertical="center" wrapText="1"/>
    </xf>
    <xf numFmtId="0" fontId="51" fillId="0" borderId="19" xfId="0" applyFont="1" applyBorder="1" applyAlignment="1">
      <alignment/>
    </xf>
    <xf numFmtId="0" fontId="51" fillId="33" borderId="20" xfId="0" applyFont="1" applyFill="1" applyBorder="1" applyAlignment="1">
      <alignment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/>
    </xf>
    <xf numFmtId="0" fontId="51" fillId="33" borderId="23" xfId="0" applyFont="1" applyFill="1" applyBorder="1" applyAlignment="1">
      <alignment/>
    </xf>
    <xf numFmtId="0" fontId="51" fillId="0" borderId="24" xfId="0" applyFont="1" applyBorder="1" applyAlignment="1">
      <alignment/>
    </xf>
    <xf numFmtId="0" fontId="51" fillId="33" borderId="25" xfId="0" applyFont="1" applyFill="1" applyBorder="1" applyAlignment="1">
      <alignment/>
    </xf>
    <xf numFmtId="0" fontId="51" fillId="0" borderId="20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15</xdr:row>
      <xdr:rowOff>190500</xdr:rowOff>
    </xdr:from>
    <xdr:to>
      <xdr:col>2</xdr:col>
      <xdr:colOff>9525</xdr:colOff>
      <xdr:row>15</xdr:row>
      <xdr:rowOff>190500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90550" y="4848225"/>
          <a:ext cx="200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zoomScalePageLayoutView="0" workbookViewId="0" topLeftCell="A22">
      <selection activeCell="E6" sqref="E6"/>
    </sheetView>
  </sheetViews>
  <sheetFormatPr defaultColWidth="9.140625" defaultRowHeight="15"/>
  <cols>
    <col min="1" max="1" width="7.57421875" style="7" customWidth="1"/>
    <col min="2" max="2" width="25.00390625" style="7" customWidth="1"/>
    <col min="3" max="3" width="9.140625" style="7" customWidth="1"/>
    <col min="4" max="4" width="26.57421875" style="42" customWidth="1"/>
    <col min="5" max="5" width="26.140625" style="42" customWidth="1"/>
    <col min="6" max="16384" width="9.140625" style="7" customWidth="1"/>
  </cols>
  <sheetData>
    <row r="1" spans="2:8" ht="57.75" customHeight="1">
      <c r="B1" s="134" t="s">
        <v>90</v>
      </c>
      <c r="C1" s="134"/>
      <c r="D1" s="134"/>
      <c r="E1" s="134"/>
      <c r="F1" s="95"/>
      <c r="G1" s="95"/>
      <c r="H1" s="95"/>
    </row>
    <row r="2" spans="2:5" ht="25.5" customHeight="1">
      <c r="B2" s="135"/>
      <c r="C2" s="136" t="s">
        <v>15</v>
      </c>
      <c r="D2" s="28"/>
      <c r="E2" s="29"/>
    </row>
    <row r="3" spans="2:5" ht="24" customHeight="1">
      <c r="B3" s="135"/>
      <c r="C3" s="136"/>
      <c r="D3" s="119" t="s">
        <v>65</v>
      </c>
      <c r="E3" s="30">
        <v>45291</v>
      </c>
    </row>
    <row r="4" spans="2:5" ht="15.75" thickBot="1">
      <c r="B4" s="135"/>
      <c r="C4" s="136"/>
      <c r="D4" s="100" t="s">
        <v>28</v>
      </c>
      <c r="E4" s="29" t="s">
        <v>66</v>
      </c>
    </row>
    <row r="5" spans="2:5" ht="15">
      <c r="B5" s="27" t="s">
        <v>1</v>
      </c>
      <c r="C5" s="4"/>
      <c r="D5" s="31"/>
      <c r="E5" s="171"/>
    </row>
    <row r="6" spans="2:5" ht="15">
      <c r="B6" s="26" t="s">
        <v>29</v>
      </c>
      <c r="C6" s="9"/>
      <c r="D6" s="102">
        <v>702228</v>
      </c>
      <c r="E6" s="172">
        <v>167694</v>
      </c>
    </row>
    <row r="7" spans="2:5" ht="30">
      <c r="B7" s="26" t="s">
        <v>58</v>
      </c>
      <c r="C7" s="9"/>
      <c r="D7" s="102">
        <v>1001001</v>
      </c>
      <c r="E7" s="101">
        <v>2399176</v>
      </c>
    </row>
    <row r="8" spans="2:5" ht="30">
      <c r="B8" s="26" t="s">
        <v>30</v>
      </c>
      <c r="C8" s="15"/>
      <c r="D8" s="102">
        <f>47593+968</f>
        <v>48561</v>
      </c>
      <c r="E8" s="101">
        <f>47593+75</f>
        <v>47668</v>
      </c>
    </row>
    <row r="9" spans="2:5" ht="15">
      <c r="B9" s="26" t="s">
        <v>16</v>
      </c>
      <c r="C9" s="33" t="s">
        <v>59</v>
      </c>
      <c r="D9" s="102">
        <f>2750780+1270294</f>
        <v>4021074</v>
      </c>
      <c r="E9" s="101">
        <v>2113818</v>
      </c>
    </row>
    <row r="10" spans="2:5" ht="15">
      <c r="B10" s="26" t="s">
        <v>17</v>
      </c>
      <c r="C10" s="33" t="s">
        <v>31</v>
      </c>
      <c r="D10" s="102">
        <f>8061945</f>
        <v>8061945</v>
      </c>
      <c r="E10" s="101">
        <v>540490</v>
      </c>
    </row>
    <row r="11" spans="2:5" ht="29.25" thickBot="1">
      <c r="B11" s="27" t="s">
        <v>18</v>
      </c>
      <c r="C11" s="12"/>
      <c r="D11" s="104">
        <f>SUM(D6:D10)</f>
        <v>13834809</v>
      </c>
      <c r="E11" s="105">
        <f>E6+E7+E8+E9+E10</f>
        <v>5268846</v>
      </c>
    </row>
    <row r="12" spans="2:5" ht="30">
      <c r="B12" s="26" t="s">
        <v>3</v>
      </c>
      <c r="C12" s="34">
        <v>6</v>
      </c>
      <c r="D12" s="129" t="s">
        <v>85</v>
      </c>
      <c r="E12" s="101" t="str">
        <f>D12</f>
        <v>(3 481)</v>
      </c>
    </row>
    <row r="13" spans="2:5" ht="29.25" thickBot="1">
      <c r="B13" s="27" t="s">
        <v>19</v>
      </c>
      <c r="C13" s="11"/>
      <c r="D13" s="130" t="s">
        <v>85</v>
      </c>
      <c r="E13" s="105" t="str">
        <f>D13</f>
        <v>(3 481)</v>
      </c>
    </row>
    <row r="14" spans="2:5" ht="15.75" thickBot="1">
      <c r="B14" s="27" t="s">
        <v>4</v>
      </c>
      <c r="C14" s="13"/>
      <c r="D14" s="107">
        <f>13838290</f>
        <v>13838290</v>
      </c>
      <c r="E14" s="108">
        <f>E11+3481</f>
        <v>5272327</v>
      </c>
    </row>
    <row r="15" spans="2:5" ht="15">
      <c r="B15" s="27"/>
      <c r="C15" s="106"/>
      <c r="D15" s="109"/>
      <c r="E15" s="35"/>
    </row>
    <row r="16" spans="2:5" ht="15">
      <c r="B16" s="27" t="s">
        <v>5</v>
      </c>
      <c r="C16" s="9"/>
      <c r="D16" s="32"/>
      <c r="E16" s="17"/>
    </row>
    <row r="17" spans="2:5" ht="45">
      <c r="B17" s="26" t="s">
        <v>60</v>
      </c>
      <c r="C17" s="33"/>
      <c r="D17" s="101">
        <v>642362</v>
      </c>
      <c r="E17" s="101">
        <v>17361</v>
      </c>
    </row>
    <row r="18" spans="2:5" ht="45.75" customHeight="1">
      <c r="B18" s="14" t="s">
        <v>27</v>
      </c>
      <c r="C18" s="33" t="s">
        <v>32</v>
      </c>
      <c r="D18" s="102">
        <f>1977581+536</f>
        <v>1978117</v>
      </c>
      <c r="E18" s="101">
        <v>51558</v>
      </c>
    </row>
    <row r="19" spans="2:5" ht="30">
      <c r="B19" s="26" t="s">
        <v>33</v>
      </c>
      <c r="C19" s="34">
        <v>6</v>
      </c>
      <c r="D19" s="102">
        <v>10020</v>
      </c>
      <c r="E19" s="101">
        <v>10007</v>
      </c>
    </row>
    <row r="20" spans="2:5" ht="29.25" thickBot="1">
      <c r="B20" s="27" t="s">
        <v>23</v>
      </c>
      <c r="C20" s="12"/>
      <c r="D20" s="104">
        <f>SUM(D17:D19)</f>
        <v>2630499</v>
      </c>
      <c r="E20" s="105">
        <f>E17+E18+E19</f>
        <v>78926</v>
      </c>
    </row>
    <row r="21" spans="2:5" ht="31.5" customHeight="1" thickBot="1">
      <c r="B21" s="36" t="s">
        <v>34</v>
      </c>
      <c r="C21" s="98">
        <v>11</v>
      </c>
      <c r="D21" s="110">
        <v>11001348</v>
      </c>
      <c r="E21" s="120">
        <v>4999959</v>
      </c>
    </row>
    <row r="22" spans="2:5" ht="34.5" customHeight="1" thickBot="1">
      <c r="B22" s="39" t="s">
        <v>35</v>
      </c>
      <c r="C22" s="40"/>
      <c r="D22" s="112">
        <f>D21</f>
        <v>11001348</v>
      </c>
      <c r="E22" s="121">
        <f>E21</f>
        <v>4999959</v>
      </c>
    </row>
    <row r="23" spans="2:5" ht="15">
      <c r="B23" s="26" t="s">
        <v>6</v>
      </c>
      <c r="C23" s="17"/>
      <c r="D23" s="102">
        <v>175000</v>
      </c>
      <c r="E23" s="101">
        <v>175000</v>
      </c>
    </row>
    <row r="24" spans="2:5" ht="30.75" thickBot="1">
      <c r="B24" s="26" t="s">
        <v>7</v>
      </c>
      <c r="C24" s="10"/>
      <c r="D24" s="122">
        <v>31443</v>
      </c>
      <c r="E24" s="122">
        <v>18442</v>
      </c>
    </row>
    <row r="25" spans="2:5" ht="15.75" thickBot="1">
      <c r="B25" s="27" t="s">
        <v>24</v>
      </c>
      <c r="C25" s="13"/>
      <c r="D25" s="107">
        <f>D23+D24</f>
        <v>206443</v>
      </c>
      <c r="E25" s="108">
        <f>E23+E24</f>
        <v>193442</v>
      </c>
    </row>
    <row r="26" spans="2:5" ht="29.25" thickBot="1">
      <c r="B26" s="27" t="s">
        <v>25</v>
      </c>
      <c r="C26" s="13"/>
      <c r="D26" s="107">
        <f>D20+D25+D22</f>
        <v>13838290</v>
      </c>
      <c r="E26" s="108">
        <f>E22+E25+E20</f>
        <v>5272327</v>
      </c>
    </row>
    <row r="27" spans="2:5" ht="15">
      <c r="B27" s="6"/>
      <c r="C27" s="16"/>
      <c r="D27" s="41"/>
      <c r="E27" s="41"/>
    </row>
    <row r="28" spans="2:5" ht="15">
      <c r="B28" s="137"/>
      <c r="C28" s="137"/>
      <c r="D28" s="137"/>
      <c r="E28" s="137"/>
    </row>
    <row r="29" ht="15" customHeight="1"/>
    <row r="30" spans="2:5" ht="12.75" customHeight="1" thickBot="1">
      <c r="B30" s="5"/>
      <c r="D30" s="123"/>
      <c r="E30" s="123"/>
    </row>
    <row r="31" spans="2:5" ht="13.5" customHeight="1">
      <c r="B31" s="6" t="s">
        <v>67</v>
      </c>
      <c r="D31" s="132" t="s">
        <v>68</v>
      </c>
      <c r="E31" s="132"/>
    </row>
    <row r="32" spans="2:5" ht="15" customHeight="1">
      <c r="B32" s="6" t="s">
        <v>14</v>
      </c>
      <c r="D32" s="133" t="s">
        <v>69</v>
      </c>
      <c r="E32" s="133"/>
    </row>
  </sheetData>
  <sheetProtection/>
  <mergeCells count="6">
    <mergeCell ref="D31:E31"/>
    <mergeCell ref="D32:E32"/>
    <mergeCell ref="B1:E1"/>
    <mergeCell ref="B2:B4"/>
    <mergeCell ref="C2:C4"/>
    <mergeCell ref="B28:E28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zoomScale="106" zoomScaleNormal="106" zoomScalePageLayoutView="0" workbookViewId="0" topLeftCell="A1">
      <selection activeCell="F16" sqref="F16:G16"/>
    </sheetView>
  </sheetViews>
  <sheetFormatPr defaultColWidth="9.140625" defaultRowHeight="15"/>
  <cols>
    <col min="1" max="1" width="9.140625" style="7" customWidth="1"/>
    <col min="2" max="2" width="30.28125" style="7" customWidth="1"/>
    <col min="3" max="3" width="4.140625" style="7" customWidth="1"/>
    <col min="4" max="4" width="9.140625" style="7" customWidth="1"/>
    <col min="5" max="5" width="18.00390625" style="61" customWidth="1"/>
    <col min="6" max="6" width="9.140625" style="7" customWidth="1"/>
    <col min="7" max="7" width="8.8515625" style="7" customWidth="1"/>
    <col min="8" max="16384" width="9.140625" style="7" customWidth="1"/>
  </cols>
  <sheetData>
    <row r="2" spans="2:7" ht="73.5" customHeight="1">
      <c r="B2" s="144" t="s">
        <v>91</v>
      </c>
      <c r="C2" s="144"/>
      <c r="D2" s="144"/>
      <c r="E2" s="144"/>
      <c r="F2" s="144"/>
      <c r="G2" s="144"/>
    </row>
    <row r="3" spans="2:7" ht="28.5" customHeight="1">
      <c r="B3" s="135"/>
      <c r="C3" s="135"/>
      <c r="D3" s="145" t="s">
        <v>15</v>
      </c>
      <c r="E3" s="146"/>
      <c r="F3" s="146"/>
      <c r="G3" s="146"/>
    </row>
    <row r="4" spans="2:7" ht="51" customHeight="1">
      <c r="B4" s="135"/>
      <c r="C4" s="135"/>
      <c r="D4" s="145"/>
      <c r="E4" s="124" t="s">
        <v>92</v>
      </c>
      <c r="F4" s="138" t="s">
        <v>102</v>
      </c>
      <c r="G4" s="138"/>
    </row>
    <row r="5" spans="2:7" ht="14.25" customHeight="1">
      <c r="B5" s="135"/>
      <c r="C5" s="135"/>
      <c r="D5" s="145"/>
      <c r="E5" s="29" t="s">
        <v>28</v>
      </c>
      <c r="F5" s="136" t="s">
        <v>36</v>
      </c>
      <c r="G5" s="136"/>
    </row>
    <row r="6" spans="2:7" ht="14.25" customHeight="1">
      <c r="B6" s="96"/>
      <c r="C6" s="96"/>
      <c r="D6" s="43"/>
      <c r="E6" s="44"/>
      <c r="F6" s="149"/>
      <c r="G6" s="149"/>
    </row>
    <row r="7" spans="2:7" ht="14.25" customHeight="1">
      <c r="B7" s="45" t="s">
        <v>21</v>
      </c>
      <c r="C7" s="45"/>
      <c r="D7" s="46"/>
      <c r="E7" s="125" t="s">
        <v>2</v>
      </c>
      <c r="F7" s="150">
        <v>0</v>
      </c>
      <c r="G7" s="150"/>
    </row>
    <row r="8" spans="2:7" ht="14.25" customHeight="1">
      <c r="B8" s="96" t="s">
        <v>22</v>
      </c>
      <c r="C8" s="96"/>
      <c r="D8" s="43"/>
      <c r="E8" s="111">
        <v>23137</v>
      </c>
      <c r="F8" s="151" t="s">
        <v>2</v>
      </c>
      <c r="G8" s="151"/>
    </row>
    <row r="9" spans="2:7" ht="15">
      <c r="B9" s="36" t="s">
        <v>37</v>
      </c>
      <c r="C9" s="47"/>
      <c r="D9" s="48">
        <v>6</v>
      </c>
      <c r="E9" s="110">
        <v>37</v>
      </c>
      <c r="F9" s="152" t="s">
        <v>2</v>
      </c>
      <c r="G9" s="152"/>
    </row>
    <row r="10" spans="2:7" ht="15">
      <c r="B10" s="36" t="s">
        <v>38</v>
      </c>
      <c r="C10" s="47"/>
      <c r="D10" s="43"/>
      <c r="E10" s="110" t="s">
        <v>2</v>
      </c>
      <c r="F10" s="153" t="s">
        <v>2</v>
      </c>
      <c r="G10" s="153"/>
    </row>
    <row r="11" spans="2:12" ht="30">
      <c r="B11" s="36" t="s">
        <v>9</v>
      </c>
      <c r="C11" s="47"/>
      <c r="D11" s="49"/>
      <c r="E11" s="110">
        <v>4534</v>
      </c>
      <c r="F11" s="154">
        <v>158</v>
      </c>
      <c r="G11" s="154"/>
      <c r="L11" s="50"/>
    </row>
    <row r="12" spans="2:7" ht="15">
      <c r="B12" s="36" t="s">
        <v>39</v>
      </c>
      <c r="C12" s="47"/>
      <c r="D12" s="49"/>
      <c r="E12" s="110" t="s">
        <v>2</v>
      </c>
      <c r="F12" s="151" t="s">
        <v>2</v>
      </c>
      <c r="G12" s="151"/>
    </row>
    <row r="13" spans="2:7" ht="15.75" thickBot="1">
      <c r="B13" s="51" t="s">
        <v>40</v>
      </c>
      <c r="C13" s="52"/>
      <c r="D13" s="53"/>
      <c r="E13" s="113">
        <v>9120</v>
      </c>
      <c r="F13" s="139" t="s">
        <v>2</v>
      </c>
      <c r="G13" s="139"/>
    </row>
    <row r="14" spans="2:7" ht="29.25" thickBot="1">
      <c r="B14" s="54" t="s">
        <v>13</v>
      </c>
      <c r="C14" s="52"/>
      <c r="D14" s="99"/>
      <c r="E14" s="114">
        <f>E8+E9-E11-E13</f>
        <v>9520</v>
      </c>
      <c r="F14" s="140" t="s">
        <v>70</v>
      </c>
      <c r="G14" s="140"/>
    </row>
    <row r="15" spans="2:7" ht="15.75" thickBot="1">
      <c r="B15" s="56" t="s">
        <v>10</v>
      </c>
      <c r="C15" s="57"/>
      <c r="D15" s="58"/>
      <c r="E15" s="128" t="s">
        <v>85</v>
      </c>
      <c r="F15" s="147" t="s">
        <v>2</v>
      </c>
      <c r="G15" s="147"/>
    </row>
    <row r="16" spans="2:7" ht="15.75" thickBot="1">
      <c r="B16" s="59" t="s">
        <v>41</v>
      </c>
      <c r="C16" s="60"/>
      <c r="D16" s="99"/>
      <c r="E16" s="114">
        <f>E14-E15</f>
        <v>13001</v>
      </c>
      <c r="F16" s="148" t="str">
        <f>F14</f>
        <v>(158)</v>
      </c>
      <c r="G16" s="148"/>
    </row>
    <row r="17" spans="2:7" ht="29.25" thickBot="1">
      <c r="B17" s="54" t="s">
        <v>42</v>
      </c>
      <c r="C17" s="60"/>
      <c r="D17" s="99"/>
      <c r="E17" s="114">
        <f>E16</f>
        <v>13001</v>
      </c>
      <c r="F17" s="148" t="str">
        <f>F16</f>
        <v>(158)</v>
      </c>
      <c r="G17" s="148"/>
    </row>
    <row r="18" spans="2:7" ht="12.75" customHeight="1">
      <c r="B18" s="27"/>
      <c r="C18" s="141"/>
      <c r="D18" s="141"/>
      <c r="E18" s="141"/>
      <c r="F18" s="38"/>
      <c r="G18" s="26"/>
    </row>
    <row r="19" spans="2:5" ht="15.75" thickBot="1">
      <c r="B19" s="8"/>
      <c r="D19" s="8"/>
      <c r="E19" s="126"/>
    </row>
    <row r="20" spans="2:5" ht="15">
      <c r="B20" s="6" t="s">
        <v>67</v>
      </c>
      <c r="D20" s="142" t="s">
        <v>68</v>
      </c>
      <c r="E20" s="142"/>
    </row>
    <row r="21" spans="2:5" ht="15">
      <c r="B21" s="6" t="s">
        <v>14</v>
      </c>
      <c r="D21" s="143" t="s">
        <v>69</v>
      </c>
      <c r="E21" s="143"/>
    </row>
    <row r="22" ht="19.5" customHeight="1"/>
    <row r="25" spans="5:6" ht="12.75" customHeight="1">
      <c r="E25" s="62"/>
      <c r="F25" s="97"/>
    </row>
    <row r="26" ht="12.75" customHeight="1"/>
  </sheetData>
  <sheetProtection/>
  <mergeCells count="22">
    <mergeCell ref="F11:G11"/>
    <mergeCell ref="F12:G12"/>
    <mergeCell ref="D21:E21"/>
    <mergeCell ref="B2:G2"/>
    <mergeCell ref="B3:B5"/>
    <mergeCell ref="C3:C5"/>
    <mergeCell ref="D3:D5"/>
    <mergeCell ref="E3:G3"/>
    <mergeCell ref="F15:G15"/>
    <mergeCell ref="F16:G16"/>
    <mergeCell ref="F17:G17"/>
    <mergeCell ref="F6:G6"/>
    <mergeCell ref="F4:G4"/>
    <mergeCell ref="F5:G5"/>
    <mergeCell ref="F13:G13"/>
    <mergeCell ref="F14:G14"/>
    <mergeCell ref="C18:E18"/>
    <mergeCell ref="D20:E20"/>
    <mergeCell ref="F7:G7"/>
    <mergeCell ref="F8:G8"/>
    <mergeCell ref="F9:G9"/>
    <mergeCell ref="F10:G10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0"/>
  <sheetViews>
    <sheetView zoomScalePageLayoutView="0" workbookViewId="0" topLeftCell="A19">
      <selection activeCell="B29" sqref="B29:E30"/>
    </sheetView>
  </sheetViews>
  <sheetFormatPr defaultColWidth="9.140625" defaultRowHeight="15"/>
  <cols>
    <col min="1" max="1" width="9.140625" style="7" customWidth="1"/>
    <col min="2" max="2" width="30.140625" style="7" customWidth="1"/>
    <col min="3" max="3" width="9.140625" style="7" customWidth="1"/>
    <col min="4" max="4" width="23.28125" style="67" customWidth="1"/>
    <col min="5" max="5" width="23.8515625" style="7" customWidth="1"/>
    <col min="6" max="16384" width="9.140625" style="7" customWidth="1"/>
  </cols>
  <sheetData>
    <row r="2" spans="2:5" ht="46.5" customHeight="1">
      <c r="B2" s="144" t="s">
        <v>93</v>
      </c>
      <c r="C2" s="144"/>
      <c r="D2" s="144"/>
      <c r="E2" s="144"/>
    </row>
    <row r="3" spans="2:5" ht="19.5" customHeight="1">
      <c r="B3" s="155"/>
      <c r="C3" s="88"/>
      <c r="D3" s="156"/>
      <c r="E3" s="156"/>
    </row>
    <row r="4" spans="2:5" ht="15">
      <c r="B4" s="155"/>
      <c r="C4" s="68"/>
      <c r="D4" s="131" t="s">
        <v>103</v>
      </c>
      <c r="E4" s="68" t="s">
        <v>104</v>
      </c>
    </row>
    <row r="5" spans="2:5" ht="15">
      <c r="B5" s="155"/>
      <c r="C5" s="68" t="s">
        <v>15</v>
      </c>
      <c r="D5" s="68" t="s">
        <v>36</v>
      </c>
      <c r="E5" s="68" t="s">
        <v>36</v>
      </c>
    </row>
    <row r="6" spans="2:5" ht="30" customHeight="1">
      <c r="B6" s="69" t="s">
        <v>45</v>
      </c>
      <c r="C6" s="37"/>
      <c r="D6" s="70"/>
      <c r="E6" s="70"/>
    </row>
    <row r="7" spans="2:5" ht="19.5" customHeight="1">
      <c r="B7" s="71" t="s">
        <v>46</v>
      </c>
      <c r="C7" s="72"/>
      <c r="D7" s="73" t="s">
        <v>94</v>
      </c>
      <c r="E7" s="74" t="s">
        <v>71</v>
      </c>
    </row>
    <row r="8" spans="2:5" ht="18" customHeight="1">
      <c r="B8" s="71" t="s">
        <v>47</v>
      </c>
      <c r="C8" s="37"/>
      <c r="D8" s="73" t="s">
        <v>95</v>
      </c>
      <c r="E8" s="74"/>
    </row>
    <row r="9" spans="2:5" ht="18.75" customHeight="1">
      <c r="B9" s="71" t="s">
        <v>48</v>
      </c>
      <c r="C9" s="37"/>
      <c r="D9" s="73" t="s">
        <v>96</v>
      </c>
      <c r="E9" s="74"/>
    </row>
    <row r="10" spans="2:5" ht="18.75" customHeight="1">
      <c r="B10" s="71" t="s">
        <v>61</v>
      </c>
      <c r="C10" s="89"/>
      <c r="D10" s="73" t="s">
        <v>97</v>
      </c>
      <c r="E10" s="74"/>
    </row>
    <row r="11" spans="2:7" ht="18" customHeight="1">
      <c r="B11" s="71" t="s">
        <v>56</v>
      </c>
      <c r="C11" s="37"/>
      <c r="D11" s="111">
        <v>1698238</v>
      </c>
      <c r="E11" s="49"/>
      <c r="G11" s="103"/>
    </row>
    <row r="12" spans="2:7" ht="18.75" customHeight="1">
      <c r="B12" s="71" t="s">
        <v>20</v>
      </c>
      <c r="C12" s="37"/>
      <c r="D12" s="111">
        <v>47852</v>
      </c>
      <c r="E12" s="49"/>
      <c r="G12" s="115"/>
    </row>
    <row r="13" spans="2:5" ht="18" customHeight="1" thickBot="1">
      <c r="B13" s="71" t="s">
        <v>49</v>
      </c>
      <c r="C13" s="37"/>
      <c r="D13" s="73" t="s">
        <v>98</v>
      </c>
      <c r="E13" s="74"/>
    </row>
    <row r="14" spans="2:5" ht="45" customHeight="1" thickBot="1">
      <c r="B14" s="75" t="s">
        <v>50</v>
      </c>
      <c r="C14" s="76"/>
      <c r="D14" s="77" t="s">
        <v>101</v>
      </c>
      <c r="E14" s="78" t="s">
        <v>72</v>
      </c>
    </row>
    <row r="15" spans="2:5" ht="36.75" customHeight="1">
      <c r="B15" s="69" t="s">
        <v>51</v>
      </c>
      <c r="C15" s="37"/>
      <c r="D15" s="67" t="s">
        <v>57</v>
      </c>
      <c r="E15" s="79"/>
    </row>
    <row r="16" spans="2:5" ht="20.25" customHeight="1">
      <c r="B16" s="71" t="s">
        <v>62</v>
      </c>
      <c r="C16" s="89"/>
      <c r="D16" s="116">
        <v>11887783</v>
      </c>
      <c r="E16" s="87"/>
    </row>
    <row r="17" spans="2:5" ht="21.75" customHeight="1">
      <c r="B17" s="71" t="s">
        <v>52</v>
      </c>
      <c r="C17" s="37"/>
      <c r="D17" s="73" t="s">
        <v>75</v>
      </c>
      <c r="E17" s="74" t="s">
        <v>73</v>
      </c>
    </row>
    <row r="18" spans="2:5" ht="21.75" customHeight="1">
      <c r="B18" s="71" t="s">
        <v>76</v>
      </c>
      <c r="C18" s="98"/>
      <c r="D18" s="73" t="s">
        <v>99</v>
      </c>
      <c r="E18" s="74"/>
    </row>
    <row r="19" spans="2:5" ht="20.25" customHeight="1">
      <c r="B19" s="71" t="s">
        <v>20</v>
      </c>
      <c r="C19" s="37"/>
      <c r="D19" s="111">
        <v>21295</v>
      </c>
      <c r="E19" s="49">
        <v>100</v>
      </c>
    </row>
    <row r="20" spans="2:5" ht="22.5" customHeight="1" thickBot="1">
      <c r="B20" s="80" t="s">
        <v>49</v>
      </c>
      <c r="C20" s="81"/>
      <c r="D20" s="82" t="s">
        <v>100</v>
      </c>
      <c r="E20" s="53"/>
    </row>
    <row r="21" spans="2:5" ht="30" customHeight="1">
      <c r="B21" s="69" t="s">
        <v>53</v>
      </c>
      <c r="C21" s="157"/>
      <c r="D21" s="117">
        <v>7568906</v>
      </c>
      <c r="E21" s="159">
        <v>180</v>
      </c>
    </row>
    <row r="22" spans="2:5" ht="21.75" customHeight="1" thickBot="1">
      <c r="B22" s="83" t="s">
        <v>54</v>
      </c>
      <c r="C22" s="158"/>
      <c r="D22" s="84"/>
      <c r="E22" s="160"/>
    </row>
    <row r="23" spans="2:5" ht="31.5" customHeight="1" thickBot="1">
      <c r="B23" s="83" t="s">
        <v>55</v>
      </c>
      <c r="C23" s="81"/>
      <c r="D23" s="85" t="s">
        <v>77</v>
      </c>
      <c r="E23" s="55">
        <v>92</v>
      </c>
    </row>
    <row r="24" spans="2:5" ht="33" customHeight="1" thickBot="1">
      <c r="B24" s="80" t="s">
        <v>80</v>
      </c>
      <c r="C24" s="81"/>
      <c r="D24" s="173" t="s">
        <v>78</v>
      </c>
      <c r="E24" s="53"/>
    </row>
    <row r="25" spans="2:5" ht="31.5" customHeight="1" thickBot="1">
      <c r="B25" s="174" t="s">
        <v>74</v>
      </c>
      <c r="C25" s="81"/>
      <c r="D25" s="127">
        <v>702228</v>
      </c>
      <c r="E25" s="53">
        <v>92</v>
      </c>
    </row>
    <row r="28" spans="2:5" ht="15.75" thickBot="1">
      <c r="B28" s="5"/>
      <c r="C28" s="86"/>
      <c r="D28" s="118"/>
      <c r="E28" s="86"/>
    </row>
    <row r="29" spans="2:5" ht="29.25" customHeight="1">
      <c r="B29" s="6" t="s">
        <v>67</v>
      </c>
      <c r="D29" s="142" t="s">
        <v>68</v>
      </c>
      <c r="E29" s="142"/>
    </row>
    <row r="30" spans="2:5" ht="18.75" customHeight="1">
      <c r="B30" s="6" t="s">
        <v>14</v>
      </c>
      <c r="D30" s="143" t="s">
        <v>69</v>
      </c>
      <c r="E30" s="143"/>
    </row>
  </sheetData>
  <sheetProtection/>
  <mergeCells count="7">
    <mergeCell ref="B2:E2"/>
    <mergeCell ref="B3:B5"/>
    <mergeCell ref="D3:E3"/>
    <mergeCell ref="D29:E29"/>
    <mergeCell ref="D30:E30"/>
    <mergeCell ref="C21:C22"/>
    <mergeCell ref="E21:E2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9.140625" style="7" customWidth="1"/>
    <col min="2" max="2" width="29.7109375" style="7" customWidth="1"/>
    <col min="3" max="3" width="9.8515625" style="7" customWidth="1"/>
    <col min="4" max="4" width="1.7109375" style="7" customWidth="1"/>
    <col min="5" max="5" width="20.57421875" style="7" customWidth="1"/>
    <col min="6" max="6" width="1.8515625" style="7" customWidth="1"/>
    <col min="7" max="7" width="18.28125" style="7" customWidth="1"/>
    <col min="8" max="11" width="9.140625" style="7" customWidth="1"/>
    <col min="12" max="12" width="9.7109375" style="7" customWidth="1"/>
    <col min="13" max="14" width="9.140625" style="7" customWidth="1"/>
    <col min="15" max="16384" width="9.140625" style="7" customWidth="1"/>
  </cols>
  <sheetData>
    <row r="1" ht="15">
      <c r="M1" s="21"/>
    </row>
    <row r="2" spans="2:7" ht="82.5" customHeight="1">
      <c r="B2" s="162" t="s">
        <v>79</v>
      </c>
      <c r="C2" s="162"/>
      <c r="D2" s="162"/>
      <c r="E2" s="162"/>
      <c r="F2" s="162"/>
      <c r="G2" s="162"/>
    </row>
    <row r="3" spans="2:7" ht="48" customHeight="1" thickBot="1">
      <c r="B3" s="90" t="s">
        <v>0</v>
      </c>
      <c r="C3" s="91" t="s">
        <v>6</v>
      </c>
      <c r="D3" s="91"/>
      <c r="E3" s="91" t="s">
        <v>12</v>
      </c>
      <c r="F3" s="91"/>
      <c r="G3" s="91" t="s">
        <v>8</v>
      </c>
    </row>
    <row r="4" spans="2:10" ht="13.5" customHeight="1" thickBot="1">
      <c r="B4" s="90"/>
      <c r="C4" s="3"/>
      <c r="D4" s="3"/>
      <c r="E4" s="3"/>
      <c r="F4" s="3"/>
      <c r="G4" s="3"/>
      <c r="I4" s="175"/>
      <c r="J4" s="175"/>
    </row>
    <row r="5" spans="2:11" ht="32.25" customHeight="1" thickBot="1">
      <c r="B5" s="90" t="s">
        <v>84</v>
      </c>
      <c r="C5" s="3">
        <v>175000</v>
      </c>
      <c r="D5" s="3"/>
      <c r="E5" s="93" t="s">
        <v>81</v>
      </c>
      <c r="F5" s="3"/>
      <c r="G5" s="3">
        <v>193442</v>
      </c>
      <c r="I5" s="179"/>
      <c r="J5" s="177"/>
      <c r="K5" s="183"/>
    </row>
    <row r="6" spans="2:11" ht="19.5" customHeight="1" thickBot="1">
      <c r="B6" s="2" t="s">
        <v>82</v>
      </c>
      <c r="C6" s="3"/>
      <c r="D6" s="18"/>
      <c r="E6" s="24" t="s">
        <v>2</v>
      </c>
      <c r="F6" s="18"/>
      <c r="G6" s="23">
        <v>18442</v>
      </c>
      <c r="H6" s="180"/>
      <c r="I6" s="178"/>
      <c r="J6" s="176"/>
      <c r="K6" s="183"/>
    </row>
    <row r="7" spans="2:10" ht="14.25" customHeight="1" thickBot="1">
      <c r="B7" s="2" t="s">
        <v>26</v>
      </c>
      <c r="C7" s="23">
        <v>175000</v>
      </c>
      <c r="D7" s="18"/>
      <c r="E7" s="3" t="s">
        <v>2</v>
      </c>
      <c r="F7" s="18"/>
      <c r="G7" s="23">
        <v>175000</v>
      </c>
      <c r="I7" s="177"/>
      <c r="J7" s="179"/>
    </row>
    <row r="8" spans="2:10" ht="28.5" customHeight="1">
      <c r="B8" s="90" t="s">
        <v>63</v>
      </c>
      <c r="C8" s="3">
        <v>175000</v>
      </c>
      <c r="D8" s="92"/>
      <c r="E8" s="93" t="s">
        <v>81</v>
      </c>
      <c r="F8" s="22"/>
      <c r="G8" s="93" t="s">
        <v>83</v>
      </c>
      <c r="I8" s="179"/>
      <c r="J8" s="179"/>
    </row>
    <row r="9" spans="2:10" ht="20.25" customHeight="1">
      <c r="B9" s="2" t="s">
        <v>43</v>
      </c>
      <c r="C9" s="19"/>
      <c r="D9" s="20"/>
      <c r="E9" s="63" t="s">
        <v>88</v>
      </c>
      <c r="F9" s="64"/>
      <c r="G9" s="63" t="s">
        <v>86</v>
      </c>
      <c r="I9" s="179"/>
      <c r="J9" s="179"/>
    </row>
    <row r="10" spans="2:10" ht="15.75" thickBot="1">
      <c r="B10" s="90" t="s">
        <v>44</v>
      </c>
      <c r="C10" s="25"/>
      <c r="D10" s="92"/>
      <c r="E10" s="65" t="s">
        <v>88</v>
      </c>
      <c r="F10" s="94"/>
      <c r="G10" s="66" t="s">
        <v>86</v>
      </c>
      <c r="I10" s="181"/>
      <c r="J10" s="179"/>
    </row>
    <row r="11" spans="2:10" ht="15">
      <c r="B11" s="90" t="s">
        <v>64</v>
      </c>
      <c r="C11" s="164">
        <v>175000</v>
      </c>
      <c r="D11" s="166"/>
      <c r="E11" s="167" t="s">
        <v>89</v>
      </c>
      <c r="F11" s="169"/>
      <c r="G11" s="170" t="s">
        <v>87</v>
      </c>
      <c r="I11" s="182"/>
      <c r="J11" s="182"/>
    </row>
    <row r="12" spans="2:7" ht="15.75" thickBot="1">
      <c r="B12" s="90" t="s">
        <v>11</v>
      </c>
      <c r="C12" s="165"/>
      <c r="D12" s="166"/>
      <c r="E12" s="168"/>
      <c r="F12" s="169"/>
      <c r="G12" s="168"/>
    </row>
    <row r="13" ht="15.75" thickTop="1"/>
    <row r="15" spans="2:7" ht="15.75" customHeight="1">
      <c r="B15" s="163"/>
      <c r="C15" s="163"/>
      <c r="D15" s="163"/>
      <c r="E15" s="163"/>
      <c r="F15" s="163"/>
      <c r="G15" s="163"/>
    </row>
    <row r="16" ht="15.75" thickBot="1">
      <c r="B16" s="184"/>
    </row>
    <row r="17" spans="2:7" ht="15">
      <c r="B17" s="6" t="s">
        <v>67</v>
      </c>
      <c r="D17" s="142" t="s">
        <v>68</v>
      </c>
      <c r="E17" s="142"/>
      <c r="G17" s="86"/>
    </row>
    <row r="18" spans="2:8" ht="12.75" customHeight="1">
      <c r="B18" s="6" t="s">
        <v>14</v>
      </c>
      <c r="D18" s="143" t="s">
        <v>69</v>
      </c>
      <c r="E18" s="143"/>
      <c r="G18" s="161"/>
      <c r="H18" s="161"/>
    </row>
    <row r="19" spans="2:8" ht="15" customHeight="1">
      <c r="B19" s="1"/>
      <c r="G19" s="161"/>
      <c r="H19" s="161"/>
    </row>
  </sheetData>
  <sheetProtection/>
  <mergeCells count="11">
    <mergeCell ref="D18:E18"/>
    <mergeCell ref="G18:H18"/>
    <mergeCell ref="G19:H19"/>
    <mergeCell ref="B2:G2"/>
    <mergeCell ref="B15:G15"/>
    <mergeCell ref="C11:C12"/>
    <mergeCell ref="D11:D12"/>
    <mergeCell ref="E11:E12"/>
    <mergeCell ref="F11:F12"/>
    <mergeCell ref="G11:G12"/>
    <mergeCell ref="D17:E17"/>
  </mergeCells>
  <printOptions/>
  <pageMargins left="0.25" right="0.25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2024-05-14T05:53:30Z</dcterms:modified>
  <cp:category/>
  <cp:version/>
  <cp:contentType/>
  <cp:contentStatus/>
</cp:coreProperties>
</file>