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1000" activeTab="0"/>
  </bookViews>
  <sheets>
    <sheet name="Баланс" sheetId="1" r:id="rId1"/>
    <sheet name="ОПиУ" sheetId="2" r:id="rId2"/>
    <sheet name="ИК" sheetId="3" r:id="rId3"/>
    <sheet name="ОДДС" sheetId="4" r:id="rId4"/>
  </sheets>
  <definedNames>
    <definedName name="_Hlk38608303" localSheetId="2">'ИК'!$A$11</definedName>
    <definedName name="_Hlk38608303" localSheetId="1">'ОПиУ'!$A$11</definedName>
    <definedName name="_Hlk38608606" localSheetId="2">'ИК'!$A$11</definedName>
    <definedName name="_Hlk38608682" localSheetId="2">'ИК'!#REF!</definedName>
    <definedName name="_Hlk38608682" localSheetId="3">'ОДДС'!$A$11</definedName>
    <definedName name="_Hlk38608682" localSheetId="1">'ОПиУ'!#REF!</definedName>
    <definedName name="_xlnm.Print_Area" localSheetId="0">'Баланс'!$A$1:$X$63</definedName>
    <definedName name="_xlnm.Print_Area" localSheetId="2">'ИК'!$A$1:$D$24</definedName>
    <definedName name="_xlnm.Print_Area" localSheetId="1">'ОПиУ'!$A$1:$D$33</definedName>
  </definedNames>
  <calcPr fullCalcOnLoad="1"/>
</workbook>
</file>

<file path=xl/sharedStrings.xml><?xml version="1.0" encoding="utf-8"?>
<sst xmlns="http://schemas.openxmlformats.org/spreadsheetml/2006/main" count="155" uniqueCount="108">
  <si>
    <t>Акционерное общество "Актюбинский завод металлоконструкций"</t>
  </si>
  <si>
    <t>Наименование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</si>
  <si>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</si>
  <si>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</si>
  <si>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Республика Казахстан, Актюбинская обл., Хромтауский р-он, с. Хромтау, ул. Есет Батыра, д. 9В, 010540003201</t>
  </si>
  <si>
    <t>Отчет о финансовом положении (бухгалтерский баланс)</t>
  </si>
  <si>
    <t>тыс. тенге</t>
  </si>
  <si>
    <t>Показатели</t>
  </si>
  <si>
    <t>На конец 
отчетного периода</t>
  </si>
  <si>
    <t>На начало 
отчетного периода</t>
  </si>
  <si>
    <t>Денежные средства и эквиваленты денежных средств</t>
  </si>
  <si>
    <t>Краткосрочные финансовые инвестиции</t>
  </si>
  <si>
    <t>-</t>
  </si>
  <si>
    <t xml:space="preserve">Краткосрочная дебиторская задолженность     </t>
  </si>
  <si>
    <t>Запасы</t>
  </si>
  <si>
    <t>Прочие краткосрочные активы</t>
  </si>
  <si>
    <t>Основные средства</t>
  </si>
  <si>
    <t>Нематериальные активы</t>
  </si>
  <si>
    <t>Краткосрочные оценочные обязательства</t>
  </si>
  <si>
    <t>Отложенные налоговые обязательства</t>
  </si>
  <si>
    <t>Уставный капитал</t>
  </si>
  <si>
    <t>Нераспределенная прибыль (непокрытый убыток)</t>
  </si>
  <si>
    <t>Руководитель</t>
  </si>
  <si>
    <t>(фамилия, имя, отчество)</t>
  </si>
  <si>
    <t>(подпись)</t>
  </si>
  <si>
    <t>Главный бухгалтер</t>
  </si>
  <si>
    <t>Канафиева И. С.</t>
  </si>
  <si>
    <t>М П</t>
  </si>
  <si>
    <t>Доход от реализации продукции и оказания услуг</t>
  </si>
  <si>
    <t>Себестоимость реализованной продукции и оказанных услуг</t>
  </si>
  <si>
    <t>Прочие доходы</t>
  </si>
  <si>
    <t>Административные расходы</t>
  </si>
  <si>
    <t>Прочие расходы</t>
  </si>
  <si>
    <t>ОТЧЕТ О ДВИЖЕНИИ ДЕНЕЖНЫХ СРЕДСТВ</t>
  </si>
  <si>
    <t>Итого капитал</t>
  </si>
  <si>
    <t>Шершнёв В. В.</t>
  </si>
  <si>
    <t>Предоплата по подоходному налогу</t>
  </si>
  <si>
    <t>АКТИВЫ</t>
  </si>
  <si>
    <t>Краткосрочные активы</t>
  </si>
  <si>
    <t>Итого краткосрочные активы</t>
  </si>
  <si>
    <t>Долгосрочные активы</t>
  </si>
  <si>
    <t>Незавершенное строительство</t>
  </si>
  <si>
    <t>Активы в форме права пользования</t>
  </si>
  <si>
    <t>Итого долгосрочные активы</t>
  </si>
  <si>
    <t>ИТОГО АКТИВЫ</t>
  </si>
  <si>
    <t>ОБЯЗАТЕЛЬСТВА И КАПИТАЛ</t>
  </si>
  <si>
    <t>Краткосрочные обязательства</t>
  </si>
  <si>
    <t>Займы краткосрочные</t>
  </si>
  <si>
    <t>Обязательства по подоходному налогу</t>
  </si>
  <si>
    <t>Обязательства по налогам и социальным платежам</t>
  </si>
  <si>
    <t>Краткосрочная торговая и прочая кредиторская задолженность</t>
  </si>
  <si>
    <t>Обязательства по аренде</t>
  </si>
  <si>
    <t>Обязательства по договорам</t>
  </si>
  <si>
    <t>Итого краткосрочные обязательства</t>
  </si>
  <si>
    <t>Займы долгосрочные</t>
  </si>
  <si>
    <t>Итого долгосрочные обязательства</t>
  </si>
  <si>
    <t>Долгосрочные обязательства</t>
  </si>
  <si>
    <t>ИТОГО ОБЯЗАТЕЛЬСТВА</t>
  </si>
  <si>
    <t>Капитал</t>
  </si>
  <si>
    <t>ИТОГО ОБЯЗАТЕЛЬСТВА И КАПИТАЛ</t>
  </si>
  <si>
    <t>ИТОГО КАПИТАЛ</t>
  </si>
  <si>
    <t>Денежные потоки от операционной деятельности:</t>
  </si>
  <si>
    <t>Поступление денежных средств от покупателей</t>
  </si>
  <si>
    <t>Денежные средства, уплаченные работникам</t>
  </si>
  <si>
    <t>Прочие налоги и обязательные платежи уплаченные</t>
  </si>
  <si>
    <t>Денежные средства, уплаченные поставщикам</t>
  </si>
  <si>
    <t>Прочие поступления</t>
  </si>
  <si>
    <t>Прочие выплаты</t>
  </si>
  <si>
    <t>Денежные средства от операционной деятельности до выплаты процентов и подоходного налога</t>
  </si>
  <si>
    <t>Проценты уплаченные</t>
  </si>
  <si>
    <t>Подоходный налог уплаченный</t>
  </si>
  <si>
    <t>Чистое движение денежных средств от операционной деятельности</t>
  </si>
  <si>
    <t>Денежные потоки от инвестиционной деятельности:</t>
  </si>
  <si>
    <t>Реализация основных средств</t>
  </si>
  <si>
    <t>Чистое движение денежных средств от инвестиционной деятельности</t>
  </si>
  <si>
    <t>Денежные потоки от финансовой деятельности:</t>
  </si>
  <si>
    <t>Получение займов</t>
  </si>
  <si>
    <t>Погашение займов</t>
  </si>
  <si>
    <t>Чистое движение денежных средств от финансовой деятельности</t>
  </si>
  <si>
    <t>Чистое изменение в денежных средствах</t>
  </si>
  <si>
    <t>Денежные средства на начало отчетного периода</t>
  </si>
  <si>
    <t>Денежные средства на конец отчетного периода</t>
  </si>
  <si>
    <t>Юридический адрес, Бизнес идентификационный
номер, Индивидуальный идентификационный номер</t>
  </si>
  <si>
    <t>Валовая прибыль</t>
  </si>
  <si>
    <t>Расходы по реализации</t>
  </si>
  <si>
    <t>Операционный доход</t>
  </si>
  <si>
    <t>Финансовые расходы</t>
  </si>
  <si>
    <t xml:space="preserve">Итого прибыль (убыток) до  налогообложения </t>
  </si>
  <si>
    <t>Расходы по  подоходному налогу</t>
  </si>
  <si>
    <t>Прочий совокупный доход</t>
  </si>
  <si>
    <t>Итого совокупный доход (убыток)  за отчетный период</t>
  </si>
  <si>
    <t>Прибыль (убыток)  на акцию (тенге)</t>
  </si>
  <si>
    <t>ОТЧЕТ О ПРИБЫЛИ И УБЫТКЕ И ПРОЧЕМ СОВОКУПНОМ ДОХОДЕ</t>
  </si>
  <si>
    <t>Акционерный капитал</t>
  </si>
  <si>
    <t xml:space="preserve">Нераспределенная  прибыль </t>
  </si>
  <si>
    <t>Совокупный доход за период</t>
  </si>
  <si>
    <t>Примечания</t>
  </si>
  <si>
    <t>ОТЧЕТ ОБ ИЗМЕНЕНИЯХ В КАПИТАЛЕ</t>
  </si>
  <si>
    <t>Итого прибыль (убыток) за отчетный период</t>
  </si>
  <si>
    <t>Сальдо на 01 января 2022 года</t>
  </si>
  <si>
    <t>за I квартал 2023 года</t>
  </si>
  <si>
    <t>Сальдо на 01 января 2023 года</t>
  </si>
  <si>
    <t>Покупка основных средств</t>
  </si>
  <si>
    <t>по состоянию на 30 июня 2023 года</t>
  </si>
  <si>
    <t>за I полугодие 2023 года</t>
  </si>
  <si>
    <t>Сальдо на 30 июня 2023 года</t>
  </si>
  <si>
    <t>I полугодие 2023 года</t>
  </si>
  <si>
    <t>Сальдо на 30 июня 2022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</si>
</sst>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,"/>
    <numFmt numFmtId="165" formatCode="0,"/>
    <numFmt numFmtId="166" formatCode="[=-56849802.85]&quot;(56 850)&quot;;General"/>
    <numFmt numFmtId="167" formatCode="[=-17426802.29]&quot;(17 427)&quot;;General"/>
    <numFmt numFmtId="168" formatCode="[=-273627476.53]&quot;(273 627)&quot;;General"/>
    <numFmt numFmtId="169" formatCode="[=-231456943.38]&quot;(231 457)&quot;;General"/>
    <numFmt numFmtId="170" formatCode="[=-2994.36]&quot;(3)&quot;;General"/>
    <numFmt numFmtId="171" formatCode="[=-20769682.63]&quot;(20 770)&quot;;General"/>
    <numFmt numFmtId="172" formatCode="[=-39423000.56]&quot;(39 423)&quot;;General"/>
    <numFmt numFmtId="173" formatCode="[$-FC19]d\ mmmm\ yyyy\ &quot;г.&quot;"/>
    <numFmt numFmtId="174" formatCode="\(#,##0\)"/>
    <numFmt numFmtId="175" formatCode="[=0]&quot;-&quot;;General"/>
    <numFmt numFmtId="176" formatCode="[=-9708807.96]&quot;(9 709)&quot;;General"/>
    <numFmt numFmtId="177" formatCode="[=-56836677.85]&quot;(56 837)&quot;;General"/>
    <numFmt numFmtId="178" formatCode="[=-157601248.6]&quot;(157 601)&quot;;General"/>
    <numFmt numFmtId="179" formatCode="[=-81391993.5]&quot;(81 392)&quot;;General"/>
    <numFmt numFmtId="180" formatCode="#,##0;[Red]#,##0"/>
    <numFmt numFmtId="181" formatCode="0.0,"/>
    <numFmt numFmtId="182" formatCode="0.00,"/>
    <numFmt numFmtId="183" formatCode="0.000,"/>
    <numFmt numFmtId="184" formatCode="[=-9709]&quot;(9 709)&quot;;General"/>
    <numFmt numFmtId="185" formatCode="[=-10256110.91]&quot;(10 256)&quot;;General"/>
    <numFmt numFmtId="186" formatCode="0_ ;[Red]\-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_р_.;\(#,##0\)_р_."/>
  </numFmts>
  <fonts count="47"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4" fontId="45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14" xfId="0" applyFont="1" applyBorder="1" applyAlignment="1">
      <alignment wrapText="1"/>
    </xf>
    <xf numFmtId="0" fontId="0" fillId="34" borderId="0" xfId="0" applyFill="1" applyAlignment="1">
      <alignment horizontal="left"/>
    </xf>
    <xf numFmtId="1" fontId="1" fillId="34" borderId="1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4" fillId="0" borderId="15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3" fontId="46" fillId="0" borderId="0" xfId="0" applyNumberFormat="1" applyFont="1" applyAlignment="1">
      <alignment horizontal="right" wrapText="1"/>
    </xf>
    <xf numFmtId="0" fontId="46" fillId="0" borderId="13" xfId="0" applyFont="1" applyBorder="1" applyAlignment="1">
      <alignment wrapText="1"/>
    </xf>
    <xf numFmtId="0" fontId="46" fillId="0" borderId="13" xfId="0" applyFont="1" applyBorder="1" applyAlignment="1">
      <alignment horizontal="center" wrapText="1"/>
    </xf>
    <xf numFmtId="0" fontId="45" fillId="0" borderId="13" xfId="0" applyFont="1" applyBorder="1" applyAlignment="1">
      <alignment wrapText="1"/>
    </xf>
    <xf numFmtId="3" fontId="45" fillId="0" borderId="13" xfId="0" applyNumberFormat="1" applyFont="1" applyBorder="1" applyAlignment="1">
      <alignment horizontal="right" wrapText="1"/>
    </xf>
    <xf numFmtId="0" fontId="45" fillId="0" borderId="16" xfId="0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3" fontId="45" fillId="0" borderId="16" xfId="0" applyNumberFormat="1" applyFont="1" applyBorder="1" applyAlignment="1">
      <alignment horizontal="right" wrapText="1"/>
    </xf>
    <xf numFmtId="0" fontId="46" fillId="0" borderId="13" xfId="0" applyFont="1" applyBorder="1" applyAlignment="1">
      <alignment horizontal="right" wrapText="1"/>
    </xf>
    <xf numFmtId="14" fontId="45" fillId="0" borderId="0" xfId="0" applyNumberFormat="1" applyFont="1" applyBorder="1" applyAlignment="1">
      <alignment horizontal="right" wrapText="1"/>
    </xf>
    <xf numFmtId="0" fontId="45" fillId="0" borderId="13" xfId="0" applyFont="1" applyBorder="1" applyAlignment="1">
      <alignment horizontal="center" wrapText="1"/>
    </xf>
    <xf numFmtId="0" fontId="45" fillId="0" borderId="0" xfId="0" applyFont="1" applyAlignment="1">
      <alignment wrapText="1"/>
    </xf>
    <xf numFmtId="0" fontId="46" fillId="0" borderId="13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wrapText="1"/>
    </xf>
    <xf numFmtId="3" fontId="0" fillId="0" borderId="0" xfId="0" applyNumberFormat="1" applyAlignment="1">
      <alignment horizontal="left"/>
    </xf>
    <xf numFmtId="3" fontId="45" fillId="35" borderId="13" xfId="0" applyNumberFormat="1" applyFont="1" applyFill="1" applyBorder="1" applyAlignment="1">
      <alignment horizontal="right" wrapText="1"/>
    </xf>
    <xf numFmtId="191" fontId="46" fillId="0" borderId="13" xfId="0" applyNumberFormat="1" applyFont="1" applyBorder="1" applyAlignment="1">
      <alignment horizontal="right" wrapText="1"/>
    </xf>
    <xf numFmtId="191" fontId="46" fillId="0" borderId="0" xfId="0" applyNumberFormat="1" applyFont="1" applyAlignment="1">
      <alignment horizontal="right" wrapText="1"/>
    </xf>
    <xf numFmtId="191" fontId="46" fillId="0" borderId="16" xfId="0" applyNumberFormat="1" applyFont="1" applyBorder="1" applyAlignment="1">
      <alignment horizontal="right" wrapText="1"/>
    </xf>
    <xf numFmtId="191" fontId="45" fillId="0" borderId="13" xfId="0" applyNumberFormat="1" applyFont="1" applyBorder="1" applyAlignment="1">
      <alignment horizontal="right" wrapText="1"/>
    </xf>
    <xf numFmtId="191" fontId="45" fillId="0" borderId="16" xfId="0" applyNumberFormat="1" applyFont="1" applyBorder="1" applyAlignment="1">
      <alignment horizontal="right" wrapText="1"/>
    </xf>
    <xf numFmtId="191" fontId="45" fillId="0" borderId="0" xfId="0" applyNumberFormat="1" applyFont="1" applyAlignment="1">
      <alignment horizontal="right" wrapText="1"/>
    </xf>
    <xf numFmtId="191" fontId="6" fillId="0" borderId="0" xfId="0" applyNumberFormat="1" applyFont="1" applyAlignment="1">
      <alignment horizontal="right" wrapText="1"/>
    </xf>
    <xf numFmtId="191" fontId="7" fillId="0" borderId="0" xfId="0" applyNumberFormat="1" applyFont="1" applyAlignment="1">
      <alignment horizontal="right" wrapText="1"/>
    </xf>
    <xf numFmtId="191" fontId="6" fillId="0" borderId="13" xfId="0" applyNumberFormat="1" applyFont="1" applyBorder="1" applyAlignment="1">
      <alignment horizontal="right" wrapText="1"/>
    </xf>
    <xf numFmtId="191" fontId="7" fillId="0" borderId="13" xfId="0" applyNumberFormat="1" applyFont="1" applyBorder="1" applyAlignment="1">
      <alignment horizontal="right" wrapText="1"/>
    </xf>
    <xf numFmtId="191" fontId="7" fillId="0" borderId="14" xfId="0" applyNumberFormat="1" applyFont="1" applyBorder="1" applyAlignment="1">
      <alignment horizontal="right" wrapText="1"/>
    </xf>
    <xf numFmtId="191" fontId="1" fillId="33" borderId="12" xfId="0" applyNumberFormat="1" applyFont="1" applyFill="1" applyBorder="1" applyAlignment="1">
      <alignment horizontal="right" vertical="center"/>
    </xf>
    <xf numFmtId="191" fontId="3" fillId="0" borderId="12" xfId="0" applyNumberFormat="1" applyFont="1" applyBorder="1" applyAlignment="1">
      <alignment horizontal="right" vertical="center"/>
    </xf>
    <xf numFmtId="191" fontId="1" fillId="33" borderId="12" xfId="0" applyNumberFormat="1" applyFont="1" applyFill="1" applyBorder="1" applyAlignment="1">
      <alignment horizontal="right" vertical="center"/>
    </xf>
    <xf numFmtId="191" fontId="3" fillId="33" borderId="12" xfId="0" applyNumberFormat="1" applyFont="1" applyFill="1" applyBorder="1" applyAlignment="1">
      <alignment horizontal="right" vertical="center"/>
    </xf>
    <xf numFmtId="191" fontId="5" fillId="0" borderId="0" xfId="0" applyNumberFormat="1" applyFont="1" applyAlignment="1">
      <alignment wrapText="1"/>
    </xf>
    <xf numFmtId="0" fontId="1" fillId="33" borderId="0" xfId="0" applyNumberFormat="1" applyFont="1" applyFill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0" xfId="0" applyNumberFormat="1" applyFont="1" applyFill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17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0" fontId="3" fillId="0" borderId="18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" fillId="34" borderId="10" xfId="0" applyNumberFormat="1" applyFont="1" applyFill="1" applyBorder="1" applyAlignment="1">
      <alignment horizontal="left" vertical="top" wrapText="1"/>
    </xf>
    <xf numFmtId="0" fontId="1" fillId="34" borderId="10" xfId="0" applyNumberFormat="1" applyFont="1" applyFill="1" applyBorder="1" applyAlignment="1">
      <alignment horizontal="left" wrapText="1"/>
    </xf>
    <xf numFmtId="0" fontId="7" fillId="0" borderId="16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63"/>
  <sheetViews>
    <sheetView tabSelected="1" zoomScale="120" zoomScaleNormal="120" zoomScalePageLayoutView="0" workbookViewId="0" topLeftCell="A25">
      <selection activeCell="X51" sqref="X51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0.65625" style="1" customWidth="1"/>
    <col min="22" max="22" width="14.5" style="1" customWidth="1"/>
    <col min="23" max="23" width="14" style="1" customWidth="1"/>
    <col min="24" max="24" width="14.33203125" style="1" customWidth="1"/>
  </cols>
  <sheetData>
    <row r="1" spans="8:24" s="2" customFormat="1" ht="11.25" customHeight="1">
      <c r="H1" s="75" t="s">
        <v>0</v>
      </c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 ht="12" customHeight="1">
      <c r="A2" s="3" t="s">
        <v>1</v>
      </c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</row>
    <row r="3" s="2" customFormat="1" ht="4.5" customHeight="1">
      <c r="V3" s="49"/>
    </row>
    <row r="4" s="2" customFormat="1" ht="6" customHeight="1">
      <c r="V4" s="49"/>
    </row>
    <row r="5" spans="1:24" ht="12" customHeight="1">
      <c r="A5" s="3" t="s">
        <v>2</v>
      </c>
      <c r="S5" s="77">
        <v>196</v>
      </c>
      <c r="T5" s="77"/>
      <c r="U5" s="77"/>
      <c r="V5" s="77"/>
      <c r="W5" s="77"/>
      <c r="X5" s="77"/>
    </row>
    <row r="6" s="2" customFormat="1" ht="5.25" customHeight="1">
      <c r="V6" s="49"/>
    </row>
    <row r="7" spans="1:24" s="2" customFormat="1" ht="5.25" customHeight="1">
      <c r="A7" s="78" t="s">
        <v>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9" t="s">
        <v>4</v>
      </c>
      <c r="T7" s="79"/>
      <c r="U7" s="79"/>
      <c r="V7" s="79"/>
      <c r="W7" s="79"/>
      <c r="X7" s="79"/>
    </row>
    <row r="8" spans="1:24" ht="12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9"/>
      <c r="T8" s="79"/>
      <c r="U8" s="79"/>
      <c r="V8" s="79"/>
      <c r="W8" s="79"/>
      <c r="X8" s="79"/>
    </row>
    <row r="9" spans="1:24" ht="18.7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80"/>
      <c r="T9" s="80"/>
      <c r="U9" s="80"/>
      <c r="V9" s="80"/>
      <c r="W9" s="80"/>
      <c r="X9" s="80"/>
    </row>
    <row r="10" s="5" customFormat="1" ht="4.5" customHeight="1"/>
    <row r="11" spans="1:23" s="2" customFormat="1" ht="12.75" customHeight="1">
      <c r="A11" s="81" t="s">
        <v>5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</row>
    <row r="12" spans="1:24" s="2" customFormat="1" ht="10.5" customHeight="1">
      <c r="A12" s="82" t="s">
        <v>103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6" t="s">
        <v>6</v>
      </c>
    </row>
    <row r="13" s="2" customFormat="1" ht="4.5" customHeight="1">
      <c r="V13" s="49"/>
    </row>
    <row r="14" spans="1:24" s="2" customFormat="1" ht="40.5" customHeight="1">
      <c r="A14" s="83" t="s">
        <v>7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12" t="s">
        <v>96</v>
      </c>
      <c r="W14" s="7" t="s">
        <v>8</v>
      </c>
      <c r="X14" s="8" t="s">
        <v>9</v>
      </c>
    </row>
    <row r="15" spans="1:24" s="2" customFormat="1" ht="12.75" customHeight="1">
      <c r="A15" s="84" t="s">
        <v>37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50"/>
      <c r="X15" s="10"/>
    </row>
    <row r="16" spans="1:24" s="2" customFormat="1" ht="12.75" customHeight="1">
      <c r="A16" s="84" t="s">
        <v>38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50"/>
      <c r="W16" s="10"/>
      <c r="X16" s="10"/>
    </row>
    <row r="17" spans="1:24" s="2" customFormat="1" ht="12.75" customHeight="1">
      <c r="A17" s="85" t="s">
        <v>10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51">
        <v>4</v>
      </c>
      <c r="W17" s="70">
        <v>174849</v>
      </c>
      <c r="X17" s="70">
        <v>105238</v>
      </c>
    </row>
    <row r="18" spans="1:24" s="2" customFormat="1" ht="12.75" customHeight="1">
      <c r="A18" s="85" t="s">
        <v>11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51"/>
      <c r="W18" s="70"/>
      <c r="X18" s="70"/>
    </row>
    <row r="19" spans="1:24" s="2" customFormat="1" ht="12.75" customHeight="1">
      <c r="A19" s="85" t="s">
        <v>13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51">
        <v>5</v>
      </c>
      <c r="W19" s="70">
        <v>571944</v>
      </c>
      <c r="X19" s="70">
        <v>322564</v>
      </c>
    </row>
    <row r="20" spans="1:24" s="2" customFormat="1" ht="12.75" customHeight="1">
      <c r="A20" s="85" t="s">
        <v>14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51">
        <v>6</v>
      </c>
      <c r="W20" s="70">
        <v>102444</v>
      </c>
      <c r="X20" s="70">
        <v>46718</v>
      </c>
    </row>
    <row r="21" spans="1:24" s="2" customFormat="1" ht="12.75" customHeight="1">
      <c r="A21" s="85" t="s">
        <v>36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51"/>
      <c r="W21" s="70">
        <v>1991</v>
      </c>
      <c r="X21" s="70">
        <v>0</v>
      </c>
    </row>
    <row r="22" spans="1:24" s="2" customFormat="1" ht="12.75" customHeight="1">
      <c r="A22" s="86" t="s">
        <v>15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52">
        <v>7</v>
      </c>
      <c r="W22" s="70">
        <v>70150</v>
      </c>
      <c r="X22" s="70">
        <v>110506</v>
      </c>
    </row>
    <row r="23" spans="1:24" s="2" customFormat="1" ht="12.75" customHeight="1">
      <c r="A23" s="84" t="s">
        <v>39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50"/>
      <c r="W23" s="71">
        <f>SUM(W17:W22)</f>
        <v>921378</v>
      </c>
      <c r="X23" s="71">
        <f>SUM(X17:X22)</f>
        <v>585026</v>
      </c>
    </row>
    <row r="24" spans="1:24" s="2" customFormat="1" ht="12.75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50"/>
      <c r="W24" s="71"/>
      <c r="X24" s="71"/>
    </row>
    <row r="25" spans="1:24" s="2" customFormat="1" ht="12.75" customHeight="1">
      <c r="A25" s="84" t="s">
        <v>40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50"/>
      <c r="W25" s="71"/>
      <c r="X25" s="71"/>
    </row>
    <row r="26" spans="1:24" s="2" customFormat="1" ht="12.75" customHeight="1">
      <c r="A26" s="85" t="s">
        <v>16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51">
        <v>8</v>
      </c>
      <c r="W26" s="72">
        <v>913301</v>
      </c>
      <c r="X26" s="70">
        <v>897882</v>
      </c>
    </row>
    <row r="27" spans="1:24" s="2" customFormat="1" ht="12.75" customHeight="1">
      <c r="A27" s="85" t="s">
        <v>17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51">
        <v>9</v>
      </c>
      <c r="W27" s="70">
        <v>3928</v>
      </c>
      <c r="X27" s="70">
        <v>4478</v>
      </c>
    </row>
    <row r="28" spans="1:24" s="2" customFormat="1" ht="12.75" customHeight="1">
      <c r="A28" s="85" t="s">
        <v>41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51"/>
      <c r="W28" s="72">
        <v>637</v>
      </c>
      <c r="X28" s="70">
        <v>0</v>
      </c>
    </row>
    <row r="29" spans="1:24" s="2" customFormat="1" ht="12.75" customHeight="1">
      <c r="A29" s="85" t="s">
        <v>42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51"/>
      <c r="W29" s="72">
        <v>0</v>
      </c>
      <c r="X29" s="70">
        <v>4</v>
      </c>
    </row>
    <row r="30" spans="1:24" s="2" customFormat="1" ht="12.75" customHeight="1">
      <c r="A30" s="87" t="s">
        <v>43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9"/>
      <c r="V30" s="53"/>
      <c r="W30" s="73">
        <f>SUM(W26:W29)</f>
        <v>917866</v>
      </c>
      <c r="X30" s="73">
        <f>SUM(X26:X29)</f>
        <v>902364</v>
      </c>
    </row>
    <row r="31" spans="1:24" s="2" customFormat="1" ht="12.75" customHeight="1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9"/>
      <c r="V31" s="53"/>
      <c r="W31" s="73"/>
      <c r="X31" s="73"/>
    </row>
    <row r="32" spans="1:24" s="2" customFormat="1" ht="12.75" customHeight="1">
      <c r="A32" s="84" t="s">
        <v>44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50"/>
      <c r="W32" s="73">
        <f>W30+W23</f>
        <v>1839244</v>
      </c>
      <c r="X32" s="73">
        <f>X30+X23</f>
        <v>1487390</v>
      </c>
    </row>
    <row r="33" spans="1:24" s="2" customFormat="1" ht="12.75" customHeigh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9"/>
      <c r="V33" s="53"/>
      <c r="W33" s="73"/>
      <c r="X33" s="73"/>
    </row>
    <row r="34" spans="1:24" s="2" customFormat="1" ht="12.75" customHeight="1">
      <c r="A34" s="84" t="s">
        <v>45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50"/>
      <c r="W34" s="71"/>
      <c r="X34" s="71"/>
    </row>
    <row r="35" spans="1:24" s="2" customFormat="1" ht="12.75" customHeight="1">
      <c r="A35" s="84" t="s">
        <v>46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50"/>
      <c r="W35" s="71"/>
      <c r="X35" s="71"/>
    </row>
    <row r="36" spans="1:24" s="2" customFormat="1" ht="12.75" customHeight="1">
      <c r="A36" s="85" t="s">
        <v>47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51">
        <v>13</v>
      </c>
      <c r="W36" s="70">
        <v>180000</v>
      </c>
      <c r="X36" s="70">
        <v>116106</v>
      </c>
    </row>
    <row r="37" spans="1:24" s="2" customFormat="1" ht="12.75" customHeight="1">
      <c r="A37" s="85" t="s">
        <v>48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51">
        <v>10</v>
      </c>
      <c r="W37" s="70">
        <v>0</v>
      </c>
      <c r="X37" s="70">
        <v>23459</v>
      </c>
    </row>
    <row r="38" spans="1:24" ht="12" customHeight="1">
      <c r="A38" s="90" t="s">
        <v>49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54">
        <v>10</v>
      </c>
      <c r="W38" s="70">
        <v>57597</v>
      </c>
      <c r="X38" s="70">
        <v>55542</v>
      </c>
    </row>
    <row r="39" spans="1:24" s="2" customFormat="1" ht="12.75" customHeight="1">
      <c r="A39" s="85" t="s">
        <v>50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51">
        <v>11</v>
      </c>
      <c r="W39" s="70">
        <f>66895+317576</f>
        <v>384471</v>
      </c>
      <c r="X39" s="70">
        <v>171260</v>
      </c>
    </row>
    <row r="40" spans="1:24" s="2" customFormat="1" ht="12.75" customHeight="1">
      <c r="A40" s="91" t="s">
        <v>51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85"/>
      <c r="V40" s="51">
        <v>12</v>
      </c>
      <c r="W40" s="70">
        <v>-16</v>
      </c>
      <c r="X40" s="70">
        <v>1</v>
      </c>
    </row>
    <row r="41" spans="1:24" s="2" customFormat="1" ht="12.75" customHeight="1">
      <c r="A41" s="92" t="s">
        <v>18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55"/>
      <c r="W41" s="70">
        <v>21451</v>
      </c>
      <c r="X41" s="70">
        <v>21451</v>
      </c>
    </row>
    <row r="42" spans="1:24" s="2" customFormat="1" ht="12.75" customHeight="1">
      <c r="A42" s="85" t="s">
        <v>52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51"/>
      <c r="W42" s="70">
        <v>0</v>
      </c>
      <c r="X42" s="70">
        <v>46611</v>
      </c>
    </row>
    <row r="43" spans="1:24" s="2" customFormat="1" ht="12.75" customHeight="1">
      <c r="A43" s="84" t="s">
        <v>53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50"/>
      <c r="W43" s="71">
        <f>SUM(W36:W42)</f>
        <v>643503</v>
      </c>
      <c r="X43" s="71">
        <f>SUM(X36:X42)</f>
        <v>434430</v>
      </c>
    </row>
    <row r="44" spans="1:24" s="2" customFormat="1" ht="12.7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50"/>
      <c r="W44" s="71"/>
      <c r="X44" s="71"/>
    </row>
    <row r="45" spans="1:24" s="2" customFormat="1" ht="12.75" customHeight="1">
      <c r="A45" s="84" t="s">
        <v>56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50"/>
      <c r="W45" s="71"/>
      <c r="X45" s="71"/>
    </row>
    <row r="46" spans="1:24" s="2" customFormat="1" ht="12.75" customHeight="1">
      <c r="A46" s="85" t="s">
        <v>54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51"/>
      <c r="W46" s="70">
        <v>0</v>
      </c>
      <c r="X46" s="70">
        <v>0</v>
      </c>
    </row>
    <row r="47" spans="1:24" s="2" customFormat="1" ht="12.75" customHeight="1">
      <c r="A47" s="85" t="s">
        <v>51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51">
        <v>12</v>
      </c>
      <c r="W47" s="70">
        <v>4</v>
      </c>
      <c r="X47" s="70">
        <v>4</v>
      </c>
    </row>
    <row r="48" spans="1:24" s="2" customFormat="1" ht="12.75" customHeight="1">
      <c r="A48" s="92" t="s">
        <v>19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55"/>
      <c r="W48" s="72">
        <v>105628</v>
      </c>
      <c r="X48" s="72">
        <v>105628</v>
      </c>
    </row>
    <row r="49" spans="1:24" s="2" customFormat="1" ht="12.75" customHeight="1">
      <c r="A49" s="84" t="s">
        <v>55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50"/>
      <c r="W49" s="73">
        <f>SUM(W46:W48)</f>
        <v>105632</v>
      </c>
      <c r="X49" s="73">
        <f>SUM(X46:X48)</f>
        <v>105632</v>
      </c>
    </row>
    <row r="50" spans="1:24" s="2" customFormat="1" ht="12.75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9"/>
      <c r="V50" s="53"/>
      <c r="W50" s="73"/>
      <c r="X50" s="73"/>
    </row>
    <row r="51" spans="1:24" s="2" customFormat="1" ht="12.75" customHeight="1">
      <c r="A51" s="84" t="s">
        <v>57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50"/>
      <c r="W51" s="73">
        <f>W49+W43</f>
        <v>749135</v>
      </c>
      <c r="X51" s="73">
        <f>X49+X43</f>
        <v>540062</v>
      </c>
    </row>
    <row r="52" spans="1:24" s="2" customFormat="1" ht="12.7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51"/>
      <c r="W52" s="72"/>
      <c r="X52" s="70"/>
    </row>
    <row r="53" spans="1:24" s="2" customFormat="1" ht="12.75" customHeight="1">
      <c r="A53" s="84" t="s">
        <v>58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50"/>
      <c r="W53" s="71"/>
      <c r="X53" s="71"/>
    </row>
    <row r="54" spans="1:24" s="2" customFormat="1" ht="12.75" customHeight="1">
      <c r="A54" s="85" t="s">
        <v>20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51">
        <v>14</v>
      </c>
      <c r="W54" s="70">
        <v>653399</v>
      </c>
      <c r="X54" s="70">
        <v>653399</v>
      </c>
    </row>
    <row r="55" spans="1:26" s="2" customFormat="1" ht="12.75" customHeight="1">
      <c r="A55" s="85" t="s">
        <v>21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51"/>
      <c r="W55" s="70">
        <v>436710</v>
      </c>
      <c r="X55" s="70">
        <v>293929</v>
      </c>
      <c r="Z55" s="57"/>
    </row>
    <row r="56" spans="1:24" s="2" customFormat="1" ht="12.75" customHeight="1">
      <c r="A56" s="84" t="s">
        <v>60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50"/>
      <c r="W56" s="73">
        <f>SUM(W53:W55)</f>
        <v>1090109</v>
      </c>
      <c r="X56" s="73">
        <f>SUM(X54:X55)</f>
        <v>947328</v>
      </c>
    </row>
    <row r="57" spans="1:24" s="2" customFormat="1" ht="12.75" customHeight="1">
      <c r="A57" s="87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9"/>
      <c r="V57" s="53"/>
      <c r="W57" s="73"/>
      <c r="X57" s="73"/>
    </row>
    <row r="58" spans="1:24" s="2" customFormat="1" ht="12.75" customHeight="1">
      <c r="A58" s="84" t="s">
        <v>59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50"/>
      <c r="W58" s="71">
        <f>W51+W56</f>
        <v>1839244</v>
      </c>
      <c r="X58" s="71">
        <f>X51+X56</f>
        <v>1487390</v>
      </c>
    </row>
    <row r="59" s="2" customFormat="1" ht="11.25">
      <c r="V59" s="49"/>
    </row>
    <row r="60" spans="1:23" s="2" customFormat="1" ht="12.75" customHeight="1">
      <c r="A60" s="3" t="s">
        <v>22</v>
      </c>
      <c r="H60" s="93" t="s">
        <v>35</v>
      </c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4"/>
      <c r="W60" s="4"/>
    </row>
    <row r="61" spans="8:23" s="2" customFormat="1" ht="10.5" customHeight="1">
      <c r="H61" s="94" t="s">
        <v>23</v>
      </c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"/>
      <c r="W61" s="9" t="s">
        <v>24</v>
      </c>
    </row>
    <row r="62" spans="1:23" s="2" customFormat="1" ht="12.75" customHeight="1">
      <c r="A62" s="3" t="s">
        <v>25</v>
      </c>
      <c r="H62" s="93" t="s">
        <v>26</v>
      </c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4"/>
      <c r="W62" s="4"/>
    </row>
    <row r="63" spans="2:23" s="2" customFormat="1" ht="9.75" customHeight="1">
      <c r="B63" s="1" t="s">
        <v>27</v>
      </c>
      <c r="H63" s="94" t="s">
        <v>23</v>
      </c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"/>
      <c r="W63" s="9" t="s">
        <v>24</v>
      </c>
    </row>
  </sheetData>
  <sheetProtection/>
  <mergeCells count="55">
    <mergeCell ref="H62:U62"/>
    <mergeCell ref="H63:U63"/>
    <mergeCell ref="A57:U57"/>
    <mergeCell ref="A55:U55"/>
    <mergeCell ref="A58:U58"/>
    <mergeCell ref="H60:U60"/>
    <mergeCell ref="H61:U61"/>
    <mergeCell ref="A56:U56"/>
    <mergeCell ref="A49:U49"/>
    <mergeCell ref="A52:U52"/>
    <mergeCell ref="A53:U53"/>
    <mergeCell ref="A54:U54"/>
    <mergeCell ref="A51:U51"/>
    <mergeCell ref="A50:U50"/>
    <mergeCell ref="A40:U40"/>
    <mergeCell ref="A42:U42"/>
    <mergeCell ref="A45:U45"/>
    <mergeCell ref="A46:U46"/>
    <mergeCell ref="A47:U47"/>
    <mergeCell ref="A48:U48"/>
    <mergeCell ref="A41:U41"/>
    <mergeCell ref="A43:U43"/>
    <mergeCell ref="A44:U44"/>
    <mergeCell ref="A34:U34"/>
    <mergeCell ref="A35:U35"/>
    <mergeCell ref="A36:U36"/>
    <mergeCell ref="A37:U37"/>
    <mergeCell ref="A38:U38"/>
    <mergeCell ref="A39:U39"/>
    <mergeCell ref="A33:U33"/>
    <mergeCell ref="A30:U30"/>
    <mergeCell ref="A32:U32"/>
    <mergeCell ref="A31:U31"/>
    <mergeCell ref="A26:U26"/>
    <mergeCell ref="A27:U27"/>
    <mergeCell ref="A28:U28"/>
    <mergeCell ref="A29:U29"/>
    <mergeCell ref="A20:U20"/>
    <mergeCell ref="A21:U21"/>
    <mergeCell ref="A22:U22"/>
    <mergeCell ref="A25:U25"/>
    <mergeCell ref="A23:U23"/>
    <mergeCell ref="A24:U24"/>
    <mergeCell ref="A14:U14"/>
    <mergeCell ref="A16:U16"/>
    <mergeCell ref="A17:U17"/>
    <mergeCell ref="A18:U18"/>
    <mergeCell ref="A15:U15"/>
    <mergeCell ref="A19:U19"/>
    <mergeCell ref="H1:X2"/>
    <mergeCell ref="S5:X5"/>
    <mergeCell ref="A7:R9"/>
    <mergeCell ref="S7:X9"/>
    <mergeCell ref="A11:W11"/>
    <mergeCell ref="A12:W1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geOrder="overThenDown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C26" sqref="C26"/>
    </sheetView>
  </sheetViews>
  <sheetFormatPr defaultColWidth="9.33203125" defaultRowHeight="11.25"/>
  <cols>
    <col min="1" max="1" width="61.33203125" style="0" customWidth="1"/>
    <col min="2" max="2" width="18.33203125" style="0" customWidth="1"/>
    <col min="3" max="3" width="23.16015625" style="0" customWidth="1"/>
    <col min="4" max="4" width="11.66015625" style="0" customWidth="1"/>
  </cols>
  <sheetData>
    <row r="1" spans="1:3" s="2" customFormat="1" ht="24.75" customHeight="1">
      <c r="A1" s="3" t="s">
        <v>1</v>
      </c>
      <c r="B1" s="95" t="s">
        <v>0</v>
      </c>
      <c r="C1" s="95"/>
    </row>
    <row r="2" spans="1:2" s="2" customFormat="1" ht="18" customHeight="1">
      <c r="A2" s="3" t="s">
        <v>2</v>
      </c>
      <c r="B2" s="27">
        <v>196</v>
      </c>
    </row>
    <row r="3" s="2" customFormat="1" ht="18" customHeight="1">
      <c r="B3" s="26"/>
    </row>
    <row r="4" spans="1:4" s="2" customFormat="1" ht="39" customHeight="1">
      <c r="A4" s="14" t="s">
        <v>82</v>
      </c>
      <c r="B4" s="96" t="s">
        <v>4</v>
      </c>
      <c r="C4" s="96"/>
      <c r="D4" s="28"/>
    </row>
    <row r="5" spans="1:4" s="2" customFormat="1" ht="18" customHeight="1">
      <c r="A5" s="14"/>
      <c r="B5" s="14"/>
      <c r="C5" s="14"/>
      <c r="D5" s="14"/>
    </row>
    <row r="6" spans="1:4" s="2" customFormat="1" ht="18" customHeight="1">
      <c r="A6" s="81" t="s">
        <v>92</v>
      </c>
      <c r="B6" s="81"/>
      <c r="C6" s="81"/>
      <c r="D6" s="15"/>
    </row>
    <row r="7" spans="1:4" s="2" customFormat="1" ht="18" customHeight="1">
      <c r="A7" s="81" t="s">
        <v>100</v>
      </c>
      <c r="B7" s="81"/>
      <c r="C7" s="81"/>
      <c r="D7" s="81"/>
    </row>
    <row r="8" spans="1:4" s="2" customFormat="1" ht="18" customHeight="1">
      <c r="A8" s="11"/>
      <c r="B8" s="11"/>
      <c r="C8" s="11"/>
      <c r="D8" s="15"/>
    </row>
    <row r="9" spans="1:4" s="2" customFormat="1" ht="18" customHeight="1">
      <c r="A9" s="11"/>
      <c r="B9" s="11"/>
      <c r="C9" s="11"/>
      <c r="D9" s="43" t="s">
        <v>6</v>
      </c>
    </row>
    <row r="10" spans="1:4" s="2" customFormat="1" ht="18" customHeight="1" thickBot="1">
      <c r="A10" s="31"/>
      <c r="B10" s="56" t="s">
        <v>96</v>
      </c>
      <c r="C10" s="19">
        <v>45107</v>
      </c>
      <c r="D10" s="19">
        <v>44742</v>
      </c>
    </row>
    <row r="11" spans="1:4" s="2" customFormat="1" ht="18" customHeight="1">
      <c r="A11" s="32" t="s">
        <v>28</v>
      </c>
      <c r="B11" s="33"/>
      <c r="C11" s="60">
        <v>893398</v>
      </c>
      <c r="D11" s="34">
        <v>707826</v>
      </c>
    </row>
    <row r="12" spans="1:4" s="2" customFormat="1" ht="18" customHeight="1" thickBot="1">
      <c r="A12" s="35" t="s">
        <v>29</v>
      </c>
      <c r="B12" s="36">
        <v>15</v>
      </c>
      <c r="C12" s="59">
        <v>-622053</v>
      </c>
      <c r="D12" s="59">
        <v>-523097</v>
      </c>
    </row>
    <row r="13" spans="1:4" s="2" customFormat="1" ht="18" customHeight="1" thickBot="1">
      <c r="A13" s="37" t="s">
        <v>83</v>
      </c>
      <c r="B13" s="36"/>
      <c r="C13" s="62">
        <f>SUM(C11:C12)</f>
        <v>271345</v>
      </c>
      <c r="D13" s="38">
        <f>D11+D12</f>
        <v>184729</v>
      </c>
    </row>
    <row r="14" spans="1:4" s="2" customFormat="1" ht="18" customHeight="1">
      <c r="A14" s="32" t="s">
        <v>84</v>
      </c>
      <c r="B14" s="33">
        <v>16</v>
      </c>
      <c r="C14" s="60">
        <v>-14365</v>
      </c>
      <c r="D14" s="61">
        <v>-7639</v>
      </c>
    </row>
    <row r="15" spans="1:4" s="2" customFormat="1" ht="18" customHeight="1" thickBot="1">
      <c r="A15" s="32" t="s">
        <v>31</v>
      </c>
      <c r="B15" s="33">
        <v>17</v>
      </c>
      <c r="C15" s="60">
        <v>-106309</v>
      </c>
      <c r="D15" s="60">
        <v>-96781</v>
      </c>
    </row>
    <row r="16" spans="1:4" s="2" customFormat="1" ht="18" customHeight="1">
      <c r="A16" s="39" t="s">
        <v>85</v>
      </c>
      <c r="B16" s="40"/>
      <c r="C16" s="63">
        <f>SUM(C13:C15)</f>
        <v>150671</v>
      </c>
      <c r="D16" s="41">
        <f>SUM(D13:D15)</f>
        <v>80309</v>
      </c>
    </row>
    <row r="17" spans="1:7" s="2" customFormat="1" ht="18" customHeight="1">
      <c r="A17" s="32" t="s">
        <v>86</v>
      </c>
      <c r="B17" s="33">
        <v>19</v>
      </c>
      <c r="C17" s="60">
        <v>-2311</v>
      </c>
      <c r="D17" s="60">
        <v>-8916</v>
      </c>
      <c r="G17" s="57"/>
    </row>
    <row r="18" spans="1:4" s="2" customFormat="1" ht="18" customHeight="1">
      <c r="A18" s="32" t="s">
        <v>30</v>
      </c>
      <c r="B18" s="33"/>
      <c r="C18" s="60">
        <f>1696+17454</f>
        <v>19150</v>
      </c>
      <c r="D18" s="60">
        <v>15248</v>
      </c>
    </row>
    <row r="19" spans="1:4" s="2" customFormat="1" ht="18" customHeight="1" thickBot="1">
      <c r="A19" s="35" t="s">
        <v>32</v>
      </c>
      <c r="B19" s="36">
        <v>18</v>
      </c>
      <c r="C19" s="59">
        <f>-1880-1+85</f>
        <v>-1796</v>
      </c>
      <c r="D19" s="59">
        <v>-28061</v>
      </c>
    </row>
    <row r="20" spans="1:4" s="2" customFormat="1" ht="18" customHeight="1" thickBot="1">
      <c r="A20" s="37" t="s">
        <v>87</v>
      </c>
      <c r="B20" s="36"/>
      <c r="C20" s="62">
        <f>SUM(C16:C19)</f>
        <v>165714</v>
      </c>
      <c r="D20" s="62">
        <f>SUM(D16:D19)</f>
        <v>58580</v>
      </c>
    </row>
    <row r="21" spans="1:4" s="2" customFormat="1" ht="18" customHeight="1" thickBot="1">
      <c r="A21" s="35" t="s">
        <v>88</v>
      </c>
      <c r="B21" s="36"/>
      <c r="C21" s="59">
        <v>-22933</v>
      </c>
      <c r="D21" s="59">
        <v>-7196</v>
      </c>
    </row>
    <row r="22" spans="1:4" s="2" customFormat="1" ht="18" customHeight="1" thickBot="1">
      <c r="A22" s="37" t="s">
        <v>98</v>
      </c>
      <c r="B22" s="35"/>
      <c r="C22" s="62">
        <f>SUM(C20:C21)</f>
        <v>142781</v>
      </c>
      <c r="D22" s="62">
        <f>SUM(D20:D21)</f>
        <v>51384</v>
      </c>
    </row>
    <row r="23" spans="1:4" s="2" customFormat="1" ht="18" customHeight="1" thickBot="1">
      <c r="A23" s="37" t="s">
        <v>89</v>
      </c>
      <c r="B23" s="35"/>
      <c r="C23" s="59" t="s">
        <v>12</v>
      </c>
      <c r="D23" s="59" t="s">
        <v>12</v>
      </c>
    </row>
    <row r="24" spans="1:4" s="2" customFormat="1" ht="18" customHeight="1" thickBot="1">
      <c r="A24" s="37" t="s">
        <v>90</v>
      </c>
      <c r="B24" s="36"/>
      <c r="C24" s="62">
        <f>C22</f>
        <v>142781</v>
      </c>
      <c r="D24" s="62">
        <f>D22</f>
        <v>51384</v>
      </c>
    </row>
    <row r="25" spans="1:4" s="2" customFormat="1" ht="18" customHeight="1" thickBot="1">
      <c r="A25" s="31"/>
      <c r="B25" s="35"/>
      <c r="C25" s="42"/>
      <c r="D25" s="42"/>
    </row>
    <row r="26" spans="1:4" s="2" customFormat="1" ht="18" customHeight="1" thickBot="1">
      <c r="A26" s="37" t="s">
        <v>91</v>
      </c>
      <c r="B26" s="36">
        <v>20</v>
      </c>
      <c r="C26" s="58">
        <f>C24/214732*1000</f>
        <v>664.9265130488236</v>
      </c>
      <c r="D26" s="58">
        <f>D24/214732*1000</f>
        <v>239.29363113089804</v>
      </c>
    </row>
    <row r="27" spans="1:4" s="2" customFormat="1" ht="18" customHeight="1">
      <c r="A27" s="11"/>
      <c r="B27" s="11"/>
      <c r="C27" s="11"/>
      <c r="D27" s="15"/>
    </row>
    <row r="30" spans="1:3" s="2" customFormat="1" ht="12.75" customHeight="1">
      <c r="A30" s="30" t="s">
        <v>22</v>
      </c>
      <c r="B30" s="13" t="s">
        <v>35</v>
      </c>
      <c r="C30" s="13"/>
    </row>
    <row r="31" spans="2:3" s="2" customFormat="1" ht="10.5" customHeight="1">
      <c r="B31" s="29" t="s">
        <v>23</v>
      </c>
      <c r="C31" s="29"/>
    </row>
    <row r="32" spans="1:3" s="2" customFormat="1" ht="12.75" customHeight="1">
      <c r="A32" s="30" t="s">
        <v>25</v>
      </c>
      <c r="B32" s="13" t="s">
        <v>26</v>
      </c>
      <c r="C32" s="13"/>
    </row>
    <row r="33" spans="2:3" s="2" customFormat="1" ht="9.75" customHeight="1">
      <c r="B33" s="29" t="s">
        <v>23</v>
      </c>
      <c r="C33" s="29"/>
    </row>
  </sheetData>
  <sheetProtection/>
  <mergeCells count="4">
    <mergeCell ref="B1:C1"/>
    <mergeCell ref="B4:C4"/>
    <mergeCell ref="A6:C6"/>
    <mergeCell ref="A7:D7"/>
  </mergeCells>
  <printOptions horizontalCentered="1"/>
  <pageMargins left="0.3937007874015748" right="0.35433070866141736" top="0.5" bottom="0.7480314960629921" header="0.31496062992125984" footer="0.31496062992125984"/>
  <pageSetup fitToHeight="1" fitToWidth="1" horizontalDpi="600" verticalDpi="600" orientation="portrait" paperSize="9" r:id="rId1"/>
  <ignoredErrors>
    <ignoredError sqref="C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C17" sqref="C17"/>
    </sheetView>
  </sheetViews>
  <sheetFormatPr defaultColWidth="9.33203125" defaultRowHeight="11.25"/>
  <cols>
    <col min="1" max="1" width="61.33203125" style="0" customWidth="1"/>
    <col min="2" max="2" width="18.33203125" style="0" customWidth="1"/>
    <col min="3" max="3" width="23.16015625" style="0" customWidth="1"/>
    <col min="4" max="4" width="11.66015625" style="0" customWidth="1"/>
  </cols>
  <sheetData>
    <row r="1" spans="1:3" s="2" customFormat="1" ht="24.75" customHeight="1">
      <c r="A1" s="3" t="s">
        <v>1</v>
      </c>
      <c r="B1" s="95" t="s">
        <v>0</v>
      </c>
      <c r="C1" s="95"/>
    </row>
    <row r="2" spans="1:2" s="2" customFormat="1" ht="18" customHeight="1">
      <c r="A2" s="3" t="s">
        <v>2</v>
      </c>
      <c r="B2" s="27">
        <v>196</v>
      </c>
    </row>
    <row r="3" s="2" customFormat="1" ht="18" customHeight="1">
      <c r="B3" s="26"/>
    </row>
    <row r="4" spans="1:4" s="2" customFormat="1" ht="39" customHeight="1">
      <c r="A4" s="14" t="s">
        <v>82</v>
      </c>
      <c r="B4" s="96" t="s">
        <v>4</v>
      </c>
      <c r="C4" s="96"/>
      <c r="D4" s="28"/>
    </row>
    <row r="5" spans="1:4" s="2" customFormat="1" ht="18" customHeight="1">
      <c r="A5" s="14"/>
      <c r="B5" s="14"/>
      <c r="C5" s="14"/>
      <c r="D5" s="14"/>
    </row>
    <row r="6" spans="1:4" s="2" customFormat="1" ht="18" customHeight="1">
      <c r="A6" s="81" t="s">
        <v>97</v>
      </c>
      <c r="B6" s="81"/>
      <c r="C6" s="81"/>
      <c r="D6" s="15"/>
    </row>
    <row r="7" spans="1:4" s="2" customFormat="1" ht="18" customHeight="1">
      <c r="A7" s="81" t="s">
        <v>104</v>
      </c>
      <c r="B7" s="81"/>
      <c r="C7" s="81"/>
      <c r="D7" s="81"/>
    </row>
    <row r="8" spans="1:4" s="2" customFormat="1" ht="18" customHeight="1">
      <c r="A8" s="11"/>
      <c r="B8" s="11"/>
      <c r="C8" s="11"/>
      <c r="D8" s="15"/>
    </row>
    <row r="9" spans="1:4" s="2" customFormat="1" ht="18" customHeight="1">
      <c r="A9" s="11"/>
      <c r="B9" s="11"/>
      <c r="C9" s="11"/>
      <c r="D9" s="43" t="s">
        <v>6</v>
      </c>
    </row>
    <row r="10" spans="1:4" s="2" customFormat="1" ht="33.75" customHeight="1" thickBot="1">
      <c r="A10" s="31"/>
      <c r="B10" s="44" t="s">
        <v>93</v>
      </c>
      <c r="C10" s="44" t="s">
        <v>94</v>
      </c>
      <c r="D10" s="44" t="s">
        <v>34</v>
      </c>
    </row>
    <row r="11" spans="1:4" s="2" customFormat="1" ht="18" customHeight="1">
      <c r="A11" s="45" t="s">
        <v>99</v>
      </c>
      <c r="B11" s="64">
        <v>653399</v>
      </c>
      <c r="C11" s="64">
        <v>129102</v>
      </c>
      <c r="D11" s="64">
        <f>SUM(B11:C11)</f>
        <v>782501</v>
      </c>
    </row>
    <row r="12" spans="1:4" s="2" customFormat="1" ht="18" customHeight="1" thickBot="1">
      <c r="A12" s="46" t="s">
        <v>95</v>
      </c>
      <c r="B12" s="62" t="s">
        <v>12</v>
      </c>
      <c r="C12" s="59">
        <v>51384</v>
      </c>
      <c r="D12" s="62">
        <f>SUM(B12:C12)</f>
        <v>51384</v>
      </c>
    </row>
    <row r="13" spans="1:4" s="2" customFormat="1" ht="18" customHeight="1" thickBot="1">
      <c r="A13" s="47" t="s">
        <v>107</v>
      </c>
      <c r="B13" s="62">
        <v>653399</v>
      </c>
      <c r="C13" s="62">
        <f>SUM(C11:C12)</f>
        <v>180486</v>
      </c>
      <c r="D13" s="62">
        <f>SUM(B13:C13)</f>
        <v>833885</v>
      </c>
    </row>
    <row r="14" spans="1:4" s="2" customFormat="1" ht="18" customHeight="1">
      <c r="A14" s="24"/>
      <c r="B14" s="74"/>
      <c r="C14" s="74"/>
      <c r="D14" s="74"/>
    </row>
    <row r="15" spans="1:4" s="2" customFormat="1" ht="18" customHeight="1">
      <c r="A15" s="48" t="s">
        <v>101</v>
      </c>
      <c r="B15" s="64">
        <v>653399</v>
      </c>
      <c r="C15" s="64">
        <v>293929</v>
      </c>
      <c r="D15" s="64">
        <f>SUM(B15:C15)</f>
        <v>947328</v>
      </c>
    </row>
    <row r="16" spans="1:4" s="2" customFormat="1" ht="18" customHeight="1" thickBot="1">
      <c r="A16" s="46" t="s">
        <v>95</v>
      </c>
      <c r="B16" s="62" t="s">
        <v>12</v>
      </c>
      <c r="C16" s="59">
        <v>142781</v>
      </c>
      <c r="D16" s="62">
        <f>SUM(C16)</f>
        <v>142781</v>
      </c>
    </row>
    <row r="17" spans="1:4" s="2" customFormat="1" ht="18" customHeight="1" thickBot="1">
      <c r="A17" s="47" t="s">
        <v>105</v>
      </c>
      <c r="B17" s="62">
        <v>653399</v>
      </c>
      <c r="C17" s="62">
        <f>SUM(C15:C16)</f>
        <v>436710</v>
      </c>
      <c r="D17" s="62">
        <f>SUM(D15:D16)</f>
        <v>1090109</v>
      </c>
    </row>
    <row r="18" spans="1:4" s="2" customFormat="1" ht="18" customHeight="1">
      <c r="A18" s="11"/>
      <c r="B18" s="11"/>
      <c r="C18" s="11"/>
      <c r="D18" s="15"/>
    </row>
    <row r="21" spans="1:3" s="2" customFormat="1" ht="12.75" customHeight="1">
      <c r="A21" s="30" t="s">
        <v>22</v>
      </c>
      <c r="B21" s="13" t="s">
        <v>35</v>
      </c>
      <c r="C21" s="13"/>
    </row>
    <row r="22" spans="2:3" s="2" customFormat="1" ht="10.5" customHeight="1">
      <c r="B22" s="29" t="s">
        <v>23</v>
      </c>
      <c r="C22" s="29"/>
    </row>
    <row r="23" spans="1:3" s="2" customFormat="1" ht="12.75" customHeight="1">
      <c r="A23" s="30" t="s">
        <v>25</v>
      </c>
      <c r="B23" s="13" t="s">
        <v>26</v>
      </c>
      <c r="C23" s="13"/>
    </row>
    <row r="24" spans="2:3" s="2" customFormat="1" ht="9.75" customHeight="1">
      <c r="B24" s="29" t="s">
        <v>23</v>
      </c>
      <c r="C24" s="29"/>
    </row>
  </sheetData>
  <sheetProtection/>
  <mergeCells count="4">
    <mergeCell ref="B1:C1"/>
    <mergeCell ref="B4:C4"/>
    <mergeCell ref="A6:C6"/>
    <mergeCell ref="A7:D7"/>
  </mergeCells>
  <printOptions/>
  <pageMargins left="0.5" right="0.42" top="0.43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zoomScale="110" zoomScaleNormal="110" zoomScalePageLayoutView="0" workbookViewId="0" topLeftCell="A13">
      <selection activeCell="B29" sqref="B29"/>
    </sheetView>
  </sheetViews>
  <sheetFormatPr defaultColWidth="9.33203125" defaultRowHeight="11.25"/>
  <cols>
    <col min="1" max="1" width="61.33203125" style="0" customWidth="1"/>
    <col min="2" max="2" width="18.33203125" style="0" customWidth="1"/>
    <col min="3" max="3" width="23.16015625" style="0" customWidth="1"/>
  </cols>
  <sheetData>
    <row r="1" spans="1:3" s="2" customFormat="1" ht="24.75" customHeight="1">
      <c r="A1" s="3" t="s">
        <v>1</v>
      </c>
      <c r="B1" s="95" t="s">
        <v>0</v>
      </c>
      <c r="C1" s="95"/>
    </row>
    <row r="2" spans="1:2" s="2" customFormat="1" ht="18" customHeight="1">
      <c r="A2" s="3" t="s">
        <v>2</v>
      </c>
      <c r="B2" s="27">
        <v>196</v>
      </c>
    </row>
    <row r="3" s="2" customFormat="1" ht="18" customHeight="1">
      <c r="B3" s="26"/>
    </row>
    <row r="4" spans="1:4" s="2" customFormat="1" ht="39" customHeight="1">
      <c r="A4" s="14" t="s">
        <v>82</v>
      </c>
      <c r="B4" s="96" t="s">
        <v>4</v>
      </c>
      <c r="C4" s="96"/>
      <c r="D4" s="28"/>
    </row>
    <row r="5" spans="1:4" s="2" customFormat="1" ht="18" customHeight="1">
      <c r="A5" s="14"/>
      <c r="B5" s="14"/>
      <c r="C5" s="14"/>
      <c r="D5" s="14"/>
    </row>
    <row r="6" spans="1:4" s="2" customFormat="1" ht="18" customHeight="1">
      <c r="A6" s="81" t="s">
        <v>33</v>
      </c>
      <c r="B6" s="81"/>
      <c r="C6" s="81"/>
      <c r="D6" s="15"/>
    </row>
    <row r="7" spans="1:4" s="5" customFormat="1" ht="18" customHeight="1">
      <c r="A7" s="82" t="s">
        <v>106</v>
      </c>
      <c r="B7" s="82"/>
      <c r="C7" s="82"/>
      <c r="D7" s="16"/>
    </row>
    <row r="8" s="2" customFormat="1" ht="12" customHeight="1">
      <c r="C8" s="43" t="s">
        <v>6</v>
      </c>
    </row>
    <row r="9" spans="1:3" ht="13.5" thickBot="1">
      <c r="A9" s="18"/>
      <c r="B9" s="19">
        <v>45107</v>
      </c>
      <c r="C9" s="19">
        <v>44742</v>
      </c>
    </row>
    <row r="10" spans="1:3" ht="15">
      <c r="A10" s="97" t="s">
        <v>61</v>
      </c>
      <c r="B10" s="97"/>
      <c r="C10" s="17"/>
    </row>
    <row r="11" spans="1:3" ht="19.5" customHeight="1">
      <c r="A11" s="20" t="s">
        <v>62</v>
      </c>
      <c r="B11" s="65">
        <f>804699+177550+8940</f>
        <v>991189</v>
      </c>
      <c r="C11" s="65">
        <v>1288292</v>
      </c>
    </row>
    <row r="12" spans="1:3" ht="19.5" customHeight="1">
      <c r="A12" s="20" t="s">
        <v>63</v>
      </c>
      <c r="B12" s="65">
        <v>-265352</v>
      </c>
      <c r="C12" s="65">
        <v>-217680</v>
      </c>
    </row>
    <row r="13" spans="1:3" ht="19.5" customHeight="1">
      <c r="A13" s="20" t="s">
        <v>64</v>
      </c>
      <c r="B13" s="65">
        <v>-132760</v>
      </c>
      <c r="C13" s="65">
        <v>-166657</v>
      </c>
    </row>
    <row r="14" spans="1:3" ht="19.5" customHeight="1">
      <c r="A14" s="20" t="s">
        <v>65</v>
      </c>
      <c r="B14" s="65">
        <v>-440255</v>
      </c>
      <c r="C14" s="65">
        <v>-692202</v>
      </c>
    </row>
    <row r="15" spans="1:3" ht="19.5" customHeight="1">
      <c r="A15" s="20" t="s">
        <v>66</v>
      </c>
      <c r="B15" s="65">
        <v>77109</v>
      </c>
      <c r="C15" s="65">
        <v>16664</v>
      </c>
    </row>
    <row r="16" spans="1:3" ht="19.5" customHeight="1">
      <c r="A16" s="20" t="s">
        <v>67</v>
      </c>
      <c r="B16" s="65">
        <v>-169338</v>
      </c>
      <c r="C16" s="65">
        <v>-18702</v>
      </c>
    </row>
    <row r="17" spans="1:3" ht="28.5" customHeight="1">
      <c r="A17" s="21" t="s">
        <v>68</v>
      </c>
      <c r="B17" s="66">
        <f>SUM(B11:B16)</f>
        <v>60593</v>
      </c>
      <c r="C17" s="66">
        <f>SUM(C11:C16)</f>
        <v>209715</v>
      </c>
    </row>
    <row r="18" spans="1:3" ht="19.5" customHeight="1">
      <c r="A18" s="20" t="s">
        <v>69</v>
      </c>
      <c r="B18" s="65">
        <v>-3417</v>
      </c>
      <c r="C18" s="65">
        <v>-8916</v>
      </c>
    </row>
    <row r="19" spans="1:3" ht="19.5" customHeight="1" thickBot="1">
      <c r="A19" s="22" t="s">
        <v>70</v>
      </c>
      <c r="B19" s="67">
        <v>-52798</v>
      </c>
      <c r="C19" s="67">
        <v>-46685</v>
      </c>
    </row>
    <row r="20" spans="1:3" ht="29.25" customHeight="1" thickBot="1">
      <c r="A20" s="23" t="s">
        <v>71</v>
      </c>
      <c r="B20" s="68">
        <f>SUM(B17:B19)</f>
        <v>4378</v>
      </c>
      <c r="C20" s="68">
        <f>SUM(C17:C19)</f>
        <v>154114</v>
      </c>
    </row>
    <row r="21" spans="1:3" ht="19.5" customHeight="1">
      <c r="A21" s="20"/>
      <c r="B21" s="65"/>
      <c r="C21" s="65"/>
    </row>
    <row r="22" spans="1:3" ht="19.5" customHeight="1">
      <c r="A22" s="21" t="s">
        <v>72</v>
      </c>
      <c r="B22" s="65"/>
      <c r="C22" s="65"/>
    </row>
    <row r="23" spans="1:3" ht="19.5" customHeight="1">
      <c r="A23" s="20" t="s">
        <v>102</v>
      </c>
      <c r="B23" s="65">
        <v>-1454</v>
      </c>
      <c r="C23" s="65" t="s">
        <v>12</v>
      </c>
    </row>
    <row r="24" spans="1:3" ht="19.5" customHeight="1" thickBot="1">
      <c r="A24" s="22" t="s">
        <v>73</v>
      </c>
      <c r="B24" s="67" t="s">
        <v>12</v>
      </c>
      <c r="C24" s="67" t="s">
        <v>12</v>
      </c>
    </row>
    <row r="25" spans="1:3" ht="33" customHeight="1" thickBot="1">
      <c r="A25" s="23" t="s">
        <v>74</v>
      </c>
      <c r="B25" s="68">
        <f>SUM(B23:B24)</f>
        <v>-1454</v>
      </c>
      <c r="C25" s="68" t="s">
        <v>12</v>
      </c>
    </row>
    <row r="26" spans="1:3" ht="19.5" customHeight="1">
      <c r="A26" s="24"/>
      <c r="B26" s="65"/>
      <c r="C26" s="65"/>
    </row>
    <row r="27" spans="1:3" ht="19.5" customHeight="1">
      <c r="A27" s="21" t="s">
        <v>75</v>
      </c>
      <c r="B27" s="65"/>
      <c r="C27" s="65"/>
    </row>
    <row r="28" spans="1:3" ht="19.5" customHeight="1">
      <c r="A28" s="20" t="s">
        <v>76</v>
      </c>
      <c r="B28" s="65">
        <f>195000+1688-1</f>
        <v>196687</v>
      </c>
      <c r="C28" s="65">
        <v>102531</v>
      </c>
    </row>
    <row r="29" spans="1:3" ht="19.5" customHeight="1" thickBot="1">
      <c r="A29" s="20" t="s">
        <v>77</v>
      </c>
      <c r="B29" s="65">
        <v>-130000</v>
      </c>
      <c r="C29" s="65">
        <v>-226886</v>
      </c>
    </row>
    <row r="30" spans="1:3" ht="32.25" customHeight="1" thickBot="1">
      <c r="A30" s="25" t="s">
        <v>78</v>
      </c>
      <c r="B30" s="69">
        <f>SUM(B28:B29)</f>
        <v>66687</v>
      </c>
      <c r="C30" s="69">
        <f>SUM(C28:C29)</f>
        <v>-124355</v>
      </c>
    </row>
    <row r="31" spans="1:3" ht="19.5" customHeight="1">
      <c r="A31" s="24"/>
      <c r="B31" s="65"/>
      <c r="C31" s="65"/>
    </row>
    <row r="32" spans="1:3" ht="19.5" customHeight="1" thickBot="1">
      <c r="A32" s="23" t="s">
        <v>79</v>
      </c>
      <c r="B32" s="68">
        <f>B20+B25+B30</f>
        <v>69611</v>
      </c>
      <c r="C32" s="68">
        <f>C20+C30</f>
        <v>29759</v>
      </c>
    </row>
    <row r="33" spans="1:3" ht="19.5" customHeight="1" thickBot="1">
      <c r="A33" s="23" t="s">
        <v>80</v>
      </c>
      <c r="B33" s="68">
        <v>105238</v>
      </c>
      <c r="C33" s="68">
        <v>13315</v>
      </c>
    </row>
    <row r="34" spans="1:3" ht="19.5" customHeight="1" thickBot="1">
      <c r="A34" s="23" t="s">
        <v>81</v>
      </c>
      <c r="B34" s="68">
        <v>174849</v>
      </c>
      <c r="C34" s="68">
        <v>43074</v>
      </c>
    </row>
    <row r="37" spans="1:3" s="2" customFormat="1" ht="12.75" customHeight="1">
      <c r="A37" s="30" t="s">
        <v>22</v>
      </c>
      <c r="B37" s="13" t="s">
        <v>35</v>
      </c>
      <c r="C37" s="13"/>
    </row>
    <row r="38" spans="2:3" s="2" customFormat="1" ht="10.5" customHeight="1">
      <c r="B38" s="29" t="s">
        <v>23</v>
      </c>
      <c r="C38" s="29"/>
    </row>
    <row r="39" spans="1:3" s="2" customFormat="1" ht="12.75" customHeight="1">
      <c r="A39" s="30" t="s">
        <v>25</v>
      </c>
      <c r="B39" s="13" t="s">
        <v>26</v>
      </c>
      <c r="C39" s="13"/>
    </row>
    <row r="40" spans="2:3" s="2" customFormat="1" ht="9.75" customHeight="1">
      <c r="B40" s="29" t="s">
        <v>23</v>
      </c>
      <c r="C40" s="29"/>
    </row>
  </sheetData>
  <sheetProtection/>
  <mergeCells count="5">
    <mergeCell ref="B1:C1"/>
    <mergeCell ref="B4:C4"/>
    <mergeCell ref="A10:B10"/>
    <mergeCell ref="A6:C6"/>
    <mergeCell ref="A7:C7"/>
  </mergeCells>
  <printOptions horizontalCentered="1"/>
  <pageMargins left="0.4724409448818898" right="0.35433070866141736" top="0.3937007874015748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 Николаевна</dc:creator>
  <cp:keywords/>
  <dc:description/>
  <cp:lastModifiedBy>PCbuh1</cp:lastModifiedBy>
  <cp:lastPrinted>2023-08-08T09:14:08Z</cp:lastPrinted>
  <dcterms:created xsi:type="dcterms:W3CDTF">2020-05-26T09:30:57Z</dcterms:created>
  <dcterms:modified xsi:type="dcterms:W3CDTF">2023-08-08T09:14:09Z</dcterms:modified>
  <cp:category/>
  <cp:version/>
  <cp:contentType/>
  <cp:contentStatus/>
  <cp:revision>1</cp:revision>
</cp:coreProperties>
</file>