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625" tabRatio="1000" activeTab="2"/>
  </bookViews>
  <sheets>
    <sheet name="Баланс" sheetId="1" r:id="rId1"/>
    <sheet name="ОПиУ" sheetId="2" r:id="rId2"/>
    <sheet name="ИК" sheetId="3" r:id="rId3"/>
    <sheet name="ОДДС" sheetId="4" r:id="rId4"/>
  </sheets>
  <definedNames>
    <definedName name="_Hlk38608303" localSheetId="2">'ИК'!$A$8</definedName>
    <definedName name="_Hlk38608303" localSheetId="1">'ОПиУ'!$A$8</definedName>
    <definedName name="_Hlk38608606" localSheetId="2">'ИК'!$A$8</definedName>
    <definedName name="_Hlk38608682" localSheetId="2">'ИК'!#REF!</definedName>
    <definedName name="_Hlk38608682" localSheetId="3">'ОДДС'!$A$8</definedName>
    <definedName name="_Hlk38608682" localSheetId="1">'ОПиУ'!#REF!</definedName>
    <definedName name="_xlnm.Print_Area" localSheetId="0">'Баланс'!$A$1:$X$57</definedName>
    <definedName name="_xlnm.Print_Area" localSheetId="2">'ИК'!$A$1:$D$22</definedName>
    <definedName name="_xlnm.Print_Area" localSheetId="1">'ОПиУ'!$A$1:$D$31</definedName>
  </definedNames>
  <calcPr fullCalcOnLoad="1"/>
</workbook>
</file>

<file path=xl/sharedStrings.xml><?xml version="1.0" encoding="utf-8"?>
<sst xmlns="http://schemas.openxmlformats.org/spreadsheetml/2006/main" count="144" uniqueCount="102">
  <si>
    <t>Акционерное общество "Актюбинский завод металлоконструкций"</t>
  </si>
  <si>
    <t>Наименование</t>
  </si>
  <si>
    <t>Отчет о финансовом положении (бухгалтерский баланс)</t>
  </si>
  <si>
    <t>тыс. тенге</t>
  </si>
  <si>
    <t>Показатели</t>
  </si>
  <si>
    <t>На конец 
отчетного периода</t>
  </si>
  <si>
    <t>На начало 
отчетного периода</t>
  </si>
  <si>
    <t>-</t>
  </si>
  <si>
    <t xml:space="preserve">Краткосрочная дебиторская задолженность     </t>
  </si>
  <si>
    <t>Прочие краткосрочные активы</t>
  </si>
  <si>
    <t>Основные средства</t>
  </si>
  <si>
    <t>Нематериальные активы</t>
  </si>
  <si>
    <t>Краткосрочные оценочные обязательства</t>
  </si>
  <si>
    <t>Отложенные налоговые обязательства</t>
  </si>
  <si>
    <t>Нераспределенная прибыль (непокрытый убыток)</t>
  </si>
  <si>
    <t>Руководитель</t>
  </si>
  <si>
    <t>(фамилия, имя, отчество)</t>
  </si>
  <si>
    <t>(подпись)</t>
  </si>
  <si>
    <t>Главный бухгалтер</t>
  </si>
  <si>
    <t>М П</t>
  </si>
  <si>
    <t>Прочие доходы</t>
  </si>
  <si>
    <t>Административные расходы</t>
  </si>
  <si>
    <t>Прочие расходы</t>
  </si>
  <si>
    <t>ОТЧЕТ О ДВИЖЕНИИ ДЕНЕЖНЫХ СРЕДСТВ</t>
  </si>
  <si>
    <t>Итого капитал</t>
  </si>
  <si>
    <t>АКТИВЫ</t>
  </si>
  <si>
    <t>Краткосрочные активы</t>
  </si>
  <si>
    <t>Итого краткосрочные активы</t>
  </si>
  <si>
    <t>Долгосрочные активы</t>
  </si>
  <si>
    <t>Активы в форме права пользования</t>
  </si>
  <si>
    <t>Итого долгосрочные активы</t>
  </si>
  <si>
    <t>ИТОГО АКТИВЫ</t>
  </si>
  <si>
    <t>ОБЯЗАТЕЛЬСТВА И КАПИТАЛ</t>
  </si>
  <si>
    <t>Краткосрочные обязательства</t>
  </si>
  <si>
    <t>Займы краткосрочные</t>
  </si>
  <si>
    <t>Обязательства по подоходному налогу</t>
  </si>
  <si>
    <t>Обязательства по налогам и социальным платежам</t>
  </si>
  <si>
    <t>Краткосрочная торговая и прочая кредиторская задолженность</t>
  </si>
  <si>
    <t>Обязательства по аренде</t>
  </si>
  <si>
    <t>Обязательства по договорам</t>
  </si>
  <si>
    <t>Итого краткосрочные обязательства</t>
  </si>
  <si>
    <t>Итого долгосрочные обязательства</t>
  </si>
  <si>
    <t>Долгосрочные обязательства</t>
  </si>
  <si>
    <t>ИТОГО ОБЯЗАТЕЛЬСТВА</t>
  </si>
  <si>
    <t>Капитал</t>
  </si>
  <si>
    <t>ИТОГО ОБЯЗАТЕЛЬСТВА И КАПИТАЛ</t>
  </si>
  <si>
    <t>ИТОГО КАПИТАЛ</t>
  </si>
  <si>
    <t>Денежные потоки от операционной деятельности:</t>
  </si>
  <si>
    <t>Поступление денежных средств от покупателей</t>
  </si>
  <si>
    <t>Денежные средства, уплаченные работникам</t>
  </si>
  <si>
    <t>Прочие налоги и обязательные платежи уплаченные</t>
  </si>
  <si>
    <t>Денежные средства, уплаченные поставщикам</t>
  </si>
  <si>
    <t>Прочие поступления</t>
  </si>
  <si>
    <t>Прочие выплаты</t>
  </si>
  <si>
    <t>Денежные средства от операционной деятельности до выплаты процентов и подоходного налога</t>
  </si>
  <si>
    <t>Проценты уплаченные</t>
  </si>
  <si>
    <t>Подоходный налог уплаченный</t>
  </si>
  <si>
    <t>Чистое движение денежных средств от операционной деятельности</t>
  </si>
  <si>
    <t>Денежные потоки от инвестиционной деятельности:</t>
  </si>
  <si>
    <t>Реализация основных средств</t>
  </si>
  <si>
    <t>Чистое движение денежных средств от инвестиционной деятельности</t>
  </si>
  <si>
    <t>Денежные потоки от финансовой деятельности:</t>
  </si>
  <si>
    <t>Получение займов</t>
  </si>
  <si>
    <t>Погашение займов</t>
  </si>
  <si>
    <t>Чистое движение денежных средств от финансовой деятельности</t>
  </si>
  <si>
    <t>Чистое изменение в денежных средствах</t>
  </si>
  <si>
    <t>Денежные средства на начало отчетного периода</t>
  </si>
  <si>
    <t>Денежные средства на конец отчетного периода</t>
  </si>
  <si>
    <t>Валовая прибыль</t>
  </si>
  <si>
    <t>Расходы по реализации</t>
  </si>
  <si>
    <t>Операционный доход</t>
  </si>
  <si>
    <t>Финансовые расходы</t>
  </si>
  <si>
    <t xml:space="preserve">Итого прибыль (убыток) до  налогообложения </t>
  </si>
  <si>
    <t>Расходы по  подоходному налогу</t>
  </si>
  <si>
    <t>Прочий совокупный доход</t>
  </si>
  <si>
    <t>Итого совокупный доход (убыток)  за отчетный период</t>
  </si>
  <si>
    <t>Прибыль (убыток)  на акцию (тенге)</t>
  </si>
  <si>
    <t>ОТЧЕТ О ПРИБЫЛИ И УБЫТКЕ И ПРОЧЕМ СОВОКУПНОМ ДОХОДЕ</t>
  </si>
  <si>
    <t>Акционерный капитал</t>
  </si>
  <si>
    <t xml:space="preserve">Нераспределенная  прибыль </t>
  </si>
  <si>
    <t>Совокупный доход за период</t>
  </si>
  <si>
    <t>Примечания</t>
  </si>
  <si>
    <t>ОТЧЕТ ОБ ИЗМЕНЕНИЯХ В КАПИТАЛЕ</t>
  </si>
  <si>
    <t>Итого прибыль (убыток) за отчетный период</t>
  </si>
  <si>
    <t>Сальдо на 01 января 2023 года</t>
  </si>
  <si>
    <t>Покупка основных средств</t>
  </si>
  <si>
    <t>Войтишина С. Ж.</t>
  </si>
  <si>
    <t>Дивиденды</t>
  </si>
  <si>
    <t>по состоянию на 31 марта 2024 года</t>
  </si>
  <si>
    <t>за I квартал 2024 года</t>
  </si>
  <si>
    <t>Асанов С. К.</t>
  </si>
  <si>
    <t>Сальдо на 31 марта 2023 года</t>
  </si>
  <si>
    <t>Сальдо на 01 января 2024 года</t>
  </si>
  <si>
    <t>Сальдо на 31 марта 2024 года</t>
  </si>
  <si>
    <t>Проценты полученные</t>
  </si>
  <si>
    <t>Балансовая стоимость простой акции на 31.03.2024 г.: 4583 тг.</t>
  </si>
  <si>
    <t>Денежные средства</t>
  </si>
  <si>
    <t>Товарно-материальные запасы</t>
  </si>
  <si>
    <t>Прочие долгосрочные активы</t>
  </si>
  <si>
    <t>Выручка от реализации продукции, товаров и выполения работ</t>
  </si>
  <si>
    <t>Себестоимость реализованной продукции, товаров и выполненных работ</t>
  </si>
  <si>
    <t>Финансовые доходы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</si>
</sst>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,"/>
    <numFmt numFmtId="165" formatCode="0,"/>
    <numFmt numFmtId="166" formatCode="[=-56849802.85]&quot;(56 850)&quot;;General"/>
    <numFmt numFmtId="167" formatCode="[=-17426802.29]&quot;(17 427)&quot;;General"/>
    <numFmt numFmtId="168" formatCode="[=-273627476.53]&quot;(273 627)&quot;;General"/>
    <numFmt numFmtId="169" formatCode="[=-231456943.38]&quot;(231 457)&quot;;General"/>
    <numFmt numFmtId="170" formatCode="[=-2994.36]&quot;(3)&quot;;General"/>
    <numFmt numFmtId="171" formatCode="[=-20769682.63]&quot;(20 770)&quot;;General"/>
    <numFmt numFmtId="172" formatCode="[=-39423000.56]&quot;(39 423)&quot;;General"/>
    <numFmt numFmtId="173" formatCode="[$-FC19]d\ mmmm\ yyyy\ &quot;г.&quot;"/>
    <numFmt numFmtId="174" formatCode="\(#,##0\)"/>
    <numFmt numFmtId="175" formatCode="[=0]&quot;-&quot;;General"/>
    <numFmt numFmtId="176" formatCode="[=-9708807.96]&quot;(9 709)&quot;;General"/>
    <numFmt numFmtId="177" formatCode="[=-56836677.85]&quot;(56 837)&quot;;General"/>
    <numFmt numFmtId="178" formatCode="[=-157601248.6]&quot;(157 601)&quot;;General"/>
    <numFmt numFmtId="179" formatCode="[=-81391993.5]&quot;(81 392)&quot;;General"/>
    <numFmt numFmtId="180" formatCode="#,##0;[Red]#,##0"/>
    <numFmt numFmtId="181" formatCode="0.0,"/>
    <numFmt numFmtId="182" formatCode="0.00,"/>
    <numFmt numFmtId="183" formatCode="0.000,"/>
    <numFmt numFmtId="184" formatCode="[=-9709]&quot;(9 709)&quot;;General"/>
    <numFmt numFmtId="185" formatCode="[=-10256110.91]&quot;(10 256)&quot;;General"/>
    <numFmt numFmtId="186" formatCode="0_ ;[Red]\-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_р_.;\(#,##0\)_р_."/>
  </numFmts>
  <fonts count="48"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4" fontId="46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14" xfId="0" applyFont="1" applyBorder="1" applyAlignment="1">
      <alignment wrapText="1"/>
    </xf>
    <xf numFmtId="0" fontId="4" fillId="0" borderId="15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center" wrapText="1"/>
    </xf>
    <xf numFmtId="0" fontId="47" fillId="0" borderId="13" xfId="0" applyFont="1" applyBorder="1" applyAlignment="1">
      <alignment wrapText="1"/>
    </xf>
    <xf numFmtId="0" fontId="47" fillId="0" borderId="13" xfId="0" applyFont="1" applyBorder="1" applyAlignment="1">
      <alignment horizontal="center" wrapText="1"/>
    </xf>
    <xf numFmtId="0" fontId="46" fillId="0" borderId="13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16" xfId="0" applyFont="1" applyBorder="1" applyAlignment="1">
      <alignment horizontal="center" wrapText="1"/>
    </xf>
    <xf numFmtId="0" fontId="47" fillId="0" borderId="13" xfId="0" applyFont="1" applyBorder="1" applyAlignment="1">
      <alignment horizontal="right" wrapText="1"/>
    </xf>
    <xf numFmtId="14" fontId="46" fillId="0" borderId="0" xfId="0" applyNumberFormat="1" applyFont="1" applyBorder="1" applyAlignment="1">
      <alignment horizontal="right" wrapText="1"/>
    </xf>
    <xf numFmtId="0" fontId="46" fillId="0" borderId="13" xfId="0" applyFont="1" applyBorder="1" applyAlignment="1">
      <alignment horizontal="center" wrapText="1"/>
    </xf>
    <xf numFmtId="0" fontId="46" fillId="0" borderId="0" xfId="0" applyFont="1" applyAlignment="1">
      <alignment wrapText="1"/>
    </xf>
    <xf numFmtId="0" fontId="47" fillId="0" borderId="13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3" fontId="0" fillId="0" borderId="0" xfId="0" applyNumberFormat="1" applyAlignment="1">
      <alignment horizontal="left"/>
    </xf>
    <xf numFmtId="3" fontId="46" fillId="34" borderId="13" xfId="0" applyNumberFormat="1" applyFont="1" applyFill="1" applyBorder="1" applyAlignment="1">
      <alignment horizontal="right" wrapText="1"/>
    </xf>
    <xf numFmtId="191" fontId="47" fillId="0" borderId="13" xfId="0" applyNumberFormat="1" applyFont="1" applyBorder="1" applyAlignment="1">
      <alignment horizontal="right" wrapText="1"/>
    </xf>
    <xf numFmtId="191" fontId="47" fillId="0" borderId="0" xfId="0" applyNumberFormat="1" applyFont="1" applyAlignment="1">
      <alignment horizontal="right" wrapText="1"/>
    </xf>
    <xf numFmtId="191" fontId="46" fillId="0" borderId="13" xfId="0" applyNumberFormat="1" applyFont="1" applyBorder="1" applyAlignment="1">
      <alignment horizontal="right" wrapText="1"/>
    </xf>
    <xf numFmtId="191" fontId="46" fillId="0" borderId="16" xfId="0" applyNumberFormat="1" applyFont="1" applyBorder="1" applyAlignment="1">
      <alignment horizontal="right" wrapText="1"/>
    </xf>
    <xf numFmtId="191" fontId="46" fillId="0" borderId="0" xfId="0" applyNumberFormat="1" applyFont="1" applyAlignment="1">
      <alignment horizontal="right" wrapText="1"/>
    </xf>
    <xf numFmtId="191" fontId="6" fillId="0" borderId="0" xfId="0" applyNumberFormat="1" applyFont="1" applyAlignment="1">
      <alignment horizontal="right" wrapText="1"/>
    </xf>
    <xf numFmtId="191" fontId="7" fillId="0" borderId="0" xfId="0" applyNumberFormat="1" applyFont="1" applyAlignment="1">
      <alignment horizontal="right" wrapText="1"/>
    </xf>
    <xf numFmtId="191" fontId="6" fillId="0" borderId="13" xfId="0" applyNumberFormat="1" applyFont="1" applyBorder="1" applyAlignment="1">
      <alignment horizontal="right" wrapText="1"/>
    </xf>
    <xf numFmtId="191" fontId="7" fillId="0" borderId="13" xfId="0" applyNumberFormat="1" applyFont="1" applyBorder="1" applyAlignment="1">
      <alignment horizontal="right" wrapText="1"/>
    </xf>
    <xf numFmtId="191" fontId="7" fillId="0" borderId="14" xfId="0" applyNumberFormat="1" applyFont="1" applyBorder="1" applyAlignment="1">
      <alignment horizontal="right" wrapText="1"/>
    </xf>
    <xf numFmtId="191" fontId="1" fillId="33" borderId="12" xfId="0" applyNumberFormat="1" applyFont="1" applyFill="1" applyBorder="1" applyAlignment="1">
      <alignment horizontal="right" vertical="center"/>
    </xf>
    <xf numFmtId="191" fontId="3" fillId="0" borderId="12" xfId="0" applyNumberFormat="1" applyFont="1" applyBorder="1" applyAlignment="1">
      <alignment horizontal="right" vertical="center"/>
    </xf>
    <xf numFmtId="191" fontId="1" fillId="33" borderId="12" xfId="0" applyNumberFormat="1" applyFont="1" applyFill="1" applyBorder="1" applyAlignment="1">
      <alignment horizontal="right" vertical="center"/>
    </xf>
    <xf numFmtId="191" fontId="3" fillId="33" borderId="12" xfId="0" applyNumberFormat="1" applyFont="1" applyFill="1" applyBorder="1" applyAlignment="1">
      <alignment horizontal="right" vertical="center"/>
    </xf>
    <xf numFmtId="191" fontId="5" fillId="0" borderId="0" xfId="0" applyNumberFormat="1" applyFont="1" applyAlignment="1">
      <alignment wrapText="1"/>
    </xf>
    <xf numFmtId="0" fontId="1" fillId="33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/>
    </xf>
    <xf numFmtId="0" fontId="1" fillId="33" borderId="0" xfId="0" applyNumberFormat="1" applyFont="1" applyFill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35" borderId="10" xfId="0" applyNumberFormat="1" applyFont="1" applyFill="1" applyBorder="1" applyAlignment="1">
      <alignment horizontal="left" vertical="top" wrapText="1"/>
    </xf>
    <xf numFmtId="0" fontId="7" fillId="0" borderId="16" xfId="0" applyFont="1" applyBorder="1" applyAlignment="1">
      <alignment/>
    </xf>
    <xf numFmtId="0" fontId="28" fillId="0" borderId="0" xfId="0" applyFont="1" applyAlignment="1">
      <alignment horizontal="left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wrapText="1"/>
    </xf>
    <xf numFmtId="191" fontId="47" fillId="0" borderId="0" xfId="0" applyNumberFormat="1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57"/>
  <sheetViews>
    <sheetView zoomScale="120" zoomScaleNormal="120" zoomScalePageLayoutView="0" workbookViewId="0" topLeftCell="A16">
      <selection activeCell="A47" sqref="A47:U47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0.65625" style="1" customWidth="1"/>
    <col min="22" max="22" width="14.5" style="1" customWidth="1"/>
    <col min="23" max="23" width="14" style="1" customWidth="1"/>
    <col min="24" max="24" width="14.33203125" style="1" customWidth="1"/>
  </cols>
  <sheetData>
    <row r="1" spans="8:24" s="2" customFormat="1" ht="11.25" customHeight="1">
      <c r="H1" s="80" t="s">
        <v>0</v>
      </c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4" ht="12" customHeight="1">
      <c r="A2" s="3" t="s">
        <v>1</v>
      </c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="2" customFormat="1" ht="4.5" customHeight="1">
      <c r="V3" s="43"/>
    </row>
    <row r="4" s="2" customFormat="1" ht="6" customHeight="1">
      <c r="V4" s="43"/>
    </row>
    <row r="5" s="5" customFormat="1" ht="4.5" customHeight="1"/>
    <row r="6" spans="1:23" s="2" customFormat="1" ht="12.75" customHeight="1">
      <c r="A6" s="82" t="s">
        <v>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</row>
    <row r="7" spans="1:24" s="2" customFormat="1" ht="10.5" customHeight="1">
      <c r="A7" s="83" t="s">
        <v>88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6" t="s">
        <v>3</v>
      </c>
    </row>
    <row r="8" s="2" customFormat="1" ht="4.5" customHeight="1">
      <c r="V8" s="43"/>
    </row>
    <row r="9" spans="1:24" s="2" customFormat="1" ht="40.5" customHeight="1">
      <c r="A9" s="79" t="s">
        <v>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12" t="s">
        <v>81</v>
      </c>
      <c r="W9" s="7" t="s">
        <v>5</v>
      </c>
      <c r="X9" s="8" t="s">
        <v>6</v>
      </c>
    </row>
    <row r="10" spans="1:24" s="2" customFormat="1" ht="12.75" customHeight="1">
      <c r="A10" s="74" t="s">
        <v>25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44"/>
      <c r="X10" s="10"/>
    </row>
    <row r="11" spans="1:24" s="2" customFormat="1" ht="12.75" customHeight="1">
      <c r="A11" s="74" t="s">
        <v>26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44"/>
      <c r="W11" s="10"/>
      <c r="X11" s="10"/>
    </row>
    <row r="12" spans="1:24" s="2" customFormat="1" ht="12.75" customHeight="1">
      <c r="A12" s="73" t="s">
        <v>96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45">
        <v>4</v>
      </c>
      <c r="W12" s="63">
        <v>173146</v>
      </c>
      <c r="X12" s="63">
        <v>206797</v>
      </c>
    </row>
    <row r="13" spans="1:24" s="2" customFormat="1" ht="12.75" customHeight="1">
      <c r="A13" s="73" t="s">
        <v>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45">
        <v>5</v>
      </c>
      <c r="W13" s="63">
        <v>31798</v>
      </c>
      <c r="X13" s="63">
        <v>327221</v>
      </c>
    </row>
    <row r="14" spans="1:24" s="2" customFormat="1" ht="12.75" customHeight="1">
      <c r="A14" s="73" t="s">
        <v>97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45">
        <v>6</v>
      </c>
      <c r="W14" s="63">
        <v>109581</v>
      </c>
      <c r="X14" s="63">
        <v>146887</v>
      </c>
    </row>
    <row r="15" spans="1:24" s="2" customFormat="1" ht="12.75" customHeight="1">
      <c r="A15" s="78" t="s">
        <v>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46">
        <v>7</v>
      </c>
      <c r="W15" s="63">
        <v>83492</v>
      </c>
      <c r="X15" s="63">
        <v>45734</v>
      </c>
    </row>
    <row r="16" spans="1:24" s="2" customFormat="1" ht="12.75" customHeight="1">
      <c r="A16" s="74" t="s">
        <v>27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44"/>
      <c r="W16" s="64">
        <f>SUM(W12:W15)</f>
        <v>398017</v>
      </c>
      <c r="X16" s="64">
        <f>SUM(X12:X15)</f>
        <v>726639</v>
      </c>
    </row>
    <row r="17" spans="1:24" s="2" customFormat="1" ht="12.7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44"/>
      <c r="W17" s="64"/>
      <c r="X17" s="64"/>
    </row>
    <row r="18" spans="1:24" s="2" customFormat="1" ht="12.75" customHeight="1">
      <c r="A18" s="74" t="s">
        <v>28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44"/>
      <c r="W18" s="64"/>
      <c r="X18" s="64"/>
    </row>
    <row r="19" spans="1:24" s="2" customFormat="1" ht="12.75" customHeight="1">
      <c r="A19" s="73" t="s">
        <v>10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45">
        <v>8</v>
      </c>
      <c r="W19" s="65">
        <v>873671</v>
      </c>
      <c r="X19" s="63">
        <v>888601</v>
      </c>
    </row>
    <row r="20" spans="1:24" s="2" customFormat="1" ht="12.75" customHeight="1">
      <c r="A20" s="73" t="s">
        <v>11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45">
        <v>9</v>
      </c>
      <c r="W20" s="63">
        <v>3104</v>
      </c>
      <c r="X20" s="63">
        <v>3379</v>
      </c>
    </row>
    <row r="21" spans="1:24" s="2" customFormat="1" ht="12.75" customHeight="1">
      <c r="A21" s="73" t="s">
        <v>29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45"/>
      <c r="W21" s="65"/>
      <c r="X21" s="63"/>
    </row>
    <row r="22" spans="1:24" s="2" customFormat="1" ht="12.75" customHeight="1">
      <c r="A22" s="73" t="s">
        <v>98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45"/>
      <c r="W22" s="65">
        <v>6620</v>
      </c>
      <c r="X22" s="63">
        <v>3892</v>
      </c>
    </row>
    <row r="23" spans="1:24" s="2" customFormat="1" ht="12.75" customHeight="1">
      <c r="A23" s="70" t="s">
        <v>30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2"/>
      <c r="V23" s="47"/>
      <c r="W23" s="66">
        <f>SUM(W19:W22)</f>
        <v>883395</v>
      </c>
      <c r="X23" s="66">
        <f>SUM(X19:X22)</f>
        <v>895872</v>
      </c>
    </row>
    <row r="24" spans="1:24" s="2" customFormat="1" ht="12.75" customHeight="1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2"/>
      <c r="V24" s="47"/>
      <c r="W24" s="66"/>
      <c r="X24" s="66"/>
    </row>
    <row r="25" spans="1:24" s="2" customFormat="1" ht="12.75" customHeight="1">
      <c r="A25" s="74" t="s">
        <v>31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44"/>
      <c r="W25" s="66">
        <f>W23+W16</f>
        <v>1281412</v>
      </c>
      <c r="X25" s="66">
        <f>X23+X16</f>
        <v>1622511</v>
      </c>
    </row>
    <row r="26" spans="1:24" s="2" customFormat="1" ht="12.75" customHeight="1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2"/>
      <c r="V26" s="47"/>
      <c r="W26" s="66"/>
      <c r="X26" s="66"/>
    </row>
    <row r="27" spans="1:24" s="2" customFormat="1" ht="12.75" customHeight="1">
      <c r="A27" s="74" t="s">
        <v>32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44"/>
      <c r="W27" s="64"/>
      <c r="X27" s="64"/>
    </row>
    <row r="28" spans="1:24" s="2" customFormat="1" ht="12.75" customHeight="1">
      <c r="A28" s="74" t="s">
        <v>33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44"/>
      <c r="W28" s="64"/>
      <c r="X28" s="64"/>
    </row>
    <row r="29" spans="1:24" s="2" customFormat="1" ht="12.75" customHeight="1">
      <c r="A29" s="73" t="s">
        <v>34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45">
        <v>12</v>
      </c>
      <c r="W29" s="63"/>
      <c r="X29" s="63"/>
    </row>
    <row r="30" spans="1:24" s="2" customFormat="1" ht="12.75" customHeight="1">
      <c r="A30" s="73" t="s">
        <v>35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45">
        <v>10</v>
      </c>
      <c r="W30" s="63">
        <v>32954</v>
      </c>
      <c r="X30" s="63">
        <v>32954</v>
      </c>
    </row>
    <row r="31" spans="1:24" ht="12" customHeight="1">
      <c r="A31" s="77" t="s">
        <v>36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48">
        <v>10</v>
      </c>
      <c r="W31" s="63">
        <v>12952</v>
      </c>
      <c r="X31" s="63">
        <v>64631</v>
      </c>
    </row>
    <row r="32" spans="1:24" s="2" customFormat="1" ht="12.75" customHeight="1">
      <c r="A32" s="73" t="s">
        <v>37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45">
        <v>11</v>
      </c>
      <c r="W32" s="63">
        <v>71259</v>
      </c>
      <c r="X32" s="63">
        <v>73165</v>
      </c>
    </row>
    <row r="33" spans="1:24" s="2" customFormat="1" ht="12.75" customHeight="1">
      <c r="A33" s="75" t="s">
        <v>38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3"/>
      <c r="V33" s="45"/>
      <c r="W33" s="63"/>
      <c r="X33" s="63"/>
    </row>
    <row r="34" spans="1:24" s="2" customFormat="1" ht="12.75" customHeight="1">
      <c r="A34" s="76" t="s">
        <v>12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49"/>
      <c r="W34" s="63">
        <v>45504</v>
      </c>
      <c r="X34" s="63">
        <v>45504</v>
      </c>
    </row>
    <row r="35" spans="1:24" s="2" customFormat="1" ht="12.75" customHeight="1">
      <c r="A35" s="73" t="s">
        <v>39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45"/>
      <c r="W35" s="63">
        <v>34178</v>
      </c>
      <c r="X35" s="63">
        <v>40448</v>
      </c>
    </row>
    <row r="36" spans="1:24" s="2" customFormat="1" ht="12.75" customHeight="1">
      <c r="A36" s="74" t="s">
        <v>40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44"/>
      <c r="W36" s="64">
        <f>SUM(W29:W35)</f>
        <v>196847</v>
      </c>
      <c r="X36" s="64">
        <f>SUM(X29:X35)</f>
        <v>256702</v>
      </c>
    </row>
    <row r="37" spans="1:24" s="2" customFormat="1" ht="12.7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44"/>
      <c r="W37" s="64"/>
      <c r="X37" s="64"/>
    </row>
    <row r="38" spans="1:24" s="2" customFormat="1" ht="12.75" customHeight="1">
      <c r="A38" s="74" t="s">
        <v>42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44"/>
      <c r="W38" s="64"/>
      <c r="X38" s="64"/>
    </row>
    <row r="39" spans="1:24" s="2" customFormat="1" ht="12.75" customHeight="1">
      <c r="A39" s="73" t="s">
        <v>38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45"/>
      <c r="W39" s="63"/>
      <c r="X39" s="63"/>
    </row>
    <row r="40" spans="1:24" s="2" customFormat="1" ht="12.75" customHeight="1">
      <c r="A40" s="76" t="s">
        <v>13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49"/>
      <c r="W40" s="65">
        <v>97286</v>
      </c>
      <c r="X40" s="65">
        <v>97286</v>
      </c>
    </row>
    <row r="41" spans="1:24" s="2" customFormat="1" ht="12.75" customHeight="1">
      <c r="A41" s="74" t="s">
        <v>41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44"/>
      <c r="W41" s="66">
        <f>SUM(W39:W40)</f>
        <v>97286</v>
      </c>
      <c r="X41" s="66">
        <f>SUM(X39:X40)</f>
        <v>97286</v>
      </c>
    </row>
    <row r="42" spans="1:24" s="2" customFormat="1" ht="12.75" customHeight="1">
      <c r="A42" s="70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2"/>
      <c r="V42" s="47"/>
      <c r="W42" s="66"/>
      <c r="X42" s="66"/>
    </row>
    <row r="43" spans="1:24" s="2" customFormat="1" ht="12.75" customHeight="1">
      <c r="A43" s="74" t="s">
        <v>43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44"/>
      <c r="W43" s="66">
        <f>W41+W36</f>
        <v>294133</v>
      </c>
      <c r="X43" s="66">
        <f>X41+X36</f>
        <v>353988</v>
      </c>
    </row>
    <row r="44" spans="1:24" s="2" customFormat="1" ht="12.7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45"/>
      <c r="W44" s="65"/>
      <c r="X44" s="63"/>
    </row>
    <row r="45" spans="1:24" s="2" customFormat="1" ht="12.75" customHeight="1">
      <c r="A45" s="74" t="s">
        <v>44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44"/>
      <c r="W45" s="64"/>
      <c r="X45" s="64"/>
    </row>
    <row r="46" spans="1:24" s="2" customFormat="1" ht="12.75" customHeight="1">
      <c r="A46" s="73" t="s">
        <v>78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45">
        <v>13</v>
      </c>
      <c r="W46" s="63">
        <v>653399</v>
      </c>
      <c r="X46" s="63">
        <v>653399</v>
      </c>
    </row>
    <row r="47" spans="1:26" s="2" customFormat="1" ht="12.75" customHeight="1">
      <c r="A47" s="73" t="s">
        <v>14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45"/>
      <c r="W47" s="63">
        <v>333880</v>
      </c>
      <c r="X47" s="63">
        <v>615124</v>
      </c>
      <c r="Z47" s="51"/>
    </row>
    <row r="48" spans="1:24" s="2" customFormat="1" ht="12.75" customHeight="1">
      <c r="A48" s="74" t="s">
        <v>46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44"/>
      <c r="W48" s="66">
        <f>SUM(W45:W47)</f>
        <v>987279</v>
      </c>
      <c r="X48" s="66">
        <f>SUM(X46:X47)</f>
        <v>1268523</v>
      </c>
    </row>
    <row r="49" spans="1:24" s="2" customFormat="1" ht="12.75" customHeight="1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2"/>
      <c r="V49" s="47"/>
      <c r="W49" s="66"/>
      <c r="X49" s="66"/>
    </row>
    <row r="50" spans="1:24" s="2" customFormat="1" ht="12.75" customHeight="1">
      <c r="A50" s="74" t="s">
        <v>45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44"/>
      <c r="W50" s="64">
        <f>W43+W48</f>
        <v>1281412</v>
      </c>
      <c r="X50" s="64">
        <f>X43+X48</f>
        <v>1622511</v>
      </c>
    </row>
    <row r="51" s="2" customFormat="1" ht="11.25">
      <c r="V51" s="43"/>
    </row>
    <row r="52" spans="1:22" s="2" customFormat="1" ht="11.25">
      <c r="A52" s="86" t="s">
        <v>95</v>
      </c>
      <c r="V52" s="43"/>
    </row>
    <row r="53" s="2" customFormat="1" ht="11.25">
      <c r="V53" s="43"/>
    </row>
    <row r="54" spans="1:23" s="2" customFormat="1" ht="12.75" customHeight="1">
      <c r="A54" s="3" t="s">
        <v>15</v>
      </c>
      <c r="H54" s="68" t="s">
        <v>90</v>
      </c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4"/>
      <c r="W54" s="4"/>
    </row>
    <row r="55" spans="8:23" s="2" customFormat="1" ht="10.5" customHeight="1">
      <c r="H55" s="69" t="s">
        <v>16</v>
      </c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9"/>
      <c r="W55" s="9" t="s">
        <v>17</v>
      </c>
    </row>
    <row r="56" spans="1:23" s="2" customFormat="1" ht="12.75" customHeight="1">
      <c r="A56" s="3" t="s">
        <v>18</v>
      </c>
      <c r="H56" s="68" t="s">
        <v>86</v>
      </c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4"/>
      <c r="W56" s="4"/>
    </row>
    <row r="57" spans="2:23" s="2" customFormat="1" ht="9.75" customHeight="1">
      <c r="B57" s="1" t="s">
        <v>19</v>
      </c>
      <c r="H57" s="69" t="s">
        <v>16</v>
      </c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9"/>
      <c r="W57" s="9" t="s">
        <v>17</v>
      </c>
    </row>
  </sheetData>
  <sheetProtection/>
  <mergeCells count="49">
    <mergeCell ref="H1:X2"/>
    <mergeCell ref="A6:W6"/>
    <mergeCell ref="A7:W7"/>
    <mergeCell ref="A9:U9"/>
    <mergeCell ref="A11:U11"/>
    <mergeCell ref="A12:U12"/>
    <mergeCell ref="A10:U10"/>
    <mergeCell ref="A13:U13"/>
    <mergeCell ref="A14:U14"/>
    <mergeCell ref="A15:U15"/>
    <mergeCell ref="A18:U18"/>
    <mergeCell ref="A16:U16"/>
    <mergeCell ref="A17:U17"/>
    <mergeCell ref="A26:U26"/>
    <mergeCell ref="A23:U23"/>
    <mergeCell ref="A25:U25"/>
    <mergeCell ref="A24:U24"/>
    <mergeCell ref="A19:U19"/>
    <mergeCell ref="A20:U20"/>
    <mergeCell ref="A22:U22"/>
    <mergeCell ref="A21:U21"/>
    <mergeCell ref="A27:U27"/>
    <mergeCell ref="A28:U28"/>
    <mergeCell ref="A29:U29"/>
    <mergeCell ref="A30:U30"/>
    <mergeCell ref="A31:U31"/>
    <mergeCell ref="A32:U32"/>
    <mergeCell ref="A33:U33"/>
    <mergeCell ref="A35:U35"/>
    <mergeCell ref="A38:U38"/>
    <mergeCell ref="A39:U39"/>
    <mergeCell ref="A40:U40"/>
    <mergeCell ref="A34:U34"/>
    <mergeCell ref="A36:U36"/>
    <mergeCell ref="A37:U37"/>
    <mergeCell ref="A41:U41"/>
    <mergeCell ref="A44:U44"/>
    <mergeCell ref="A45:U45"/>
    <mergeCell ref="A46:U46"/>
    <mergeCell ref="A43:U43"/>
    <mergeCell ref="A42:U42"/>
    <mergeCell ref="H56:U56"/>
    <mergeCell ref="H57:U57"/>
    <mergeCell ref="A49:U49"/>
    <mergeCell ref="A47:U47"/>
    <mergeCell ref="A50:U50"/>
    <mergeCell ref="H54:U54"/>
    <mergeCell ref="H55:U55"/>
    <mergeCell ref="A48:U48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24" sqref="A24"/>
    </sheetView>
  </sheetViews>
  <sheetFormatPr defaultColWidth="9.33203125" defaultRowHeight="11.25"/>
  <cols>
    <col min="1" max="1" width="61.33203125" style="0" customWidth="1"/>
    <col min="2" max="2" width="18.33203125" style="0" customWidth="1"/>
    <col min="3" max="3" width="23.16015625" style="0" customWidth="1"/>
    <col min="4" max="4" width="11.66015625" style="0" customWidth="1"/>
  </cols>
  <sheetData>
    <row r="1" spans="1:3" s="2" customFormat="1" ht="24.75" customHeight="1">
      <c r="A1" s="3" t="s">
        <v>1</v>
      </c>
      <c r="B1" s="84" t="s">
        <v>0</v>
      </c>
      <c r="C1" s="84"/>
    </row>
    <row r="2" spans="1:4" s="2" customFormat="1" ht="18" customHeight="1">
      <c r="A2" s="14"/>
      <c r="B2" s="14"/>
      <c r="C2" s="14"/>
      <c r="D2" s="14"/>
    </row>
    <row r="3" spans="1:4" s="2" customFormat="1" ht="18" customHeight="1">
      <c r="A3" s="82" t="s">
        <v>77</v>
      </c>
      <c r="B3" s="82"/>
      <c r="C3" s="82"/>
      <c r="D3" s="15"/>
    </row>
    <row r="4" spans="1:4" s="2" customFormat="1" ht="18" customHeight="1">
      <c r="A4" s="82" t="s">
        <v>89</v>
      </c>
      <c r="B4" s="82"/>
      <c r="C4" s="82"/>
      <c r="D4" s="82"/>
    </row>
    <row r="5" spans="1:4" s="2" customFormat="1" ht="18" customHeight="1">
      <c r="A5" s="11"/>
      <c r="B5" s="11"/>
      <c r="C5" s="11"/>
      <c r="D5" s="15"/>
    </row>
    <row r="6" spans="1:4" s="2" customFormat="1" ht="18" customHeight="1">
      <c r="A6" s="11"/>
      <c r="B6" s="11"/>
      <c r="C6" s="11"/>
      <c r="D6" s="37" t="s">
        <v>3</v>
      </c>
    </row>
    <row r="7" spans="1:4" s="2" customFormat="1" ht="18" customHeight="1" thickBot="1">
      <c r="A7" s="28"/>
      <c r="B7" s="50" t="s">
        <v>81</v>
      </c>
      <c r="C7" s="19">
        <v>45382</v>
      </c>
      <c r="D7" s="19">
        <v>45016</v>
      </c>
    </row>
    <row r="8" spans="1:4" s="2" customFormat="1" ht="18" customHeight="1">
      <c r="A8" s="29" t="s">
        <v>99</v>
      </c>
      <c r="B8" s="30"/>
      <c r="C8" s="54">
        <v>86279</v>
      </c>
      <c r="D8" s="54">
        <v>359571</v>
      </c>
    </row>
    <row r="9" spans="1:4" s="2" customFormat="1" ht="28.5" customHeight="1" thickBot="1">
      <c r="A9" s="31" t="s">
        <v>100</v>
      </c>
      <c r="B9" s="32">
        <v>14</v>
      </c>
      <c r="C9" s="53">
        <v>-281938</v>
      </c>
      <c r="D9" s="53">
        <v>-257839</v>
      </c>
    </row>
    <row r="10" spans="1:4" s="2" customFormat="1" ht="18" customHeight="1" thickBot="1">
      <c r="A10" s="33" t="s">
        <v>68</v>
      </c>
      <c r="B10" s="32"/>
      <c r="C10" s="55">
        <f>SUM(C8:C9)</f>
        <v>-195659</v>
      </c>
      <c r="D10" s="55">
        <f>SUM(D8:D9)</f>
        <v>101732</v>
      </c>
    </row>
    <row r="11" spans="1:4" s="2" customFormat="1" ht="18" customHeight="1">
      <c r="A11" s="29" t="s">
        <v>69</v>
      </c>
      <c r="B11" s="30">
        <v>15</v>
      </c>
      <c r="C11" s="54">
        <v>-2496</v>
      </c>
      <c r="D11" s="54">
        <v>-3136</v>
      </c>
    </row>
    <row r="12" spans="1:4" s="2" customFormat="1" ht="18" customHeight="1" thickBot="1">
      <c r="A12" s="29" t="s">
        <v>21</v>
      </c>
      <c r="B12" s="30">
        <v>16</v>
      </c>
      <c r="C12" s="54">
        <v>-94567</v>
      </c>
      <c r="D12" s="54">
        <v>-44968</v>
      </c>
    </row>
    <row r="13" spans="1:4" s="2" customFormat="1" ht="18" customHeight="1">
      <c r="A13" s="34" t="s">
        <v>70</v>
      </c>
      <c r="B13" s="35"/>
      <c r="C13" s="56">
        <f>SUM(C10:C12)</f>
        <v>-292722</v>
      </c>
      <c r="D13" s="56">
        <f>SUM(D10:D12)</f>
        <v>53628</v>
      </c>
    </row>
    <row r="14" spans="1:4" s="2" customFormat="1" ht="18" customHeight="1">
      <c r="A14" s="88" t="s">
        <v>101</v>
      </c>
      <c r="B14" s="87"/>
      <c r="C14" s="89">
        <v>7209</v>
      </c>
      <c r="D14" s="89">
        <v>668</v>
      </c>
    </row>
    <row r="15" spans="1:7" s="2" customFormat="1" ht="18" customHeight="1">
      <c r="A15" s="29" t="s">
        <v>71</v>
      </c>
      <c r="B15" s="30">
        <v>18</v>
      </c>
      <c r="C15" s="54"/>
      <c r="D15" s="54">
        <v>-2311</v>
      </c>
      <c r="G15" s="51"/>
    </row>
    <row r="16" spans="1:4" s="2" customFormat="1" ht="18" customHeight="1">
      <c r="A16" s="29" t="s">
        <v>20</v>
      </c>
      <c r="B16" s="30"/>
      <c r="C16" s="54">
        <v>5289</v>
      </c>
      <c r="D16" s="54">
        <v>7817</v>
      </c>
    </row>
    <row r="17" spans="1:4" s="2" customFormat="1" ht="18" customHeight="1" thickBot="1">
      <c r="A17" s="31" t="s">
        <v>22</v>
      </c>
      <c r="B17" s="32">
        <v>17</v>
      </c>
      <c r="C17" s="53">
        <f>-1020</f>
        <v>-1020</v>
      </c>
      <c r="D17" s="53">
        <v>-1312</v>
      </c>
    </row>
    <row r="18" spans="1:4" s="2" customFormat="1" ht="18" customHeight="1" thickBot="1">
      <c r="A18" s="33" t="s">
        <v>72</v>
      </c>
      <c r="B18" s="32"/>
      <c r="C18" s="55">
        <f>SUM(C13:C17)</f>
        <v>-281244</v>
      </c>
      <c r="D18" s="55">
        <f>SUM(D13:D17)</f>
        <v>58490</v>
      </c>
    </row>
    <row r="19" spans="1:4" s="2" customFormat="1" ht="18" customHeight="1" thickBot="1">
      <c r="A19" s="31" t="s">
        <v>73</v>
      </c>
      <c r="B19" s="32"/>
      <c r="C19" s="53"/>
      <c r="D19" s="53">
        <v>-8420</v>
      </c>
    </row>
    <row r="20" spans="1:4" s="2" customFormat="1" ht="18" customHeight="1" thickBot="1">
      <c r="A20" s="33" t="s">
        <v>83</v>
      </c>
      <c r="B20" s="31"/>
      <c r="C20" s="55">
        <f>SUM(C18:C19)</f>
        <v>-281244</v>
      </c>
      <c r="D20" s="55">
        <f>SUM(D18:D19)</f>
        <v>50070</v>
      </c>
    </row>
    <row r="21" spans="1:4" s="2" customFormat="1" ht="18" customHeight="1" thickBot="1">
      <c r="A21" s="33" t="s">
        <v>74</v>
      </c>
      <c r="B21" s="31"/>
      <c r="C21" s="53" t="s">
        <v>7</v>
      </c>
      <c r="D21" s="53" t="s">
        <v>7</v>
      </c>
    </row>
    <row r="22" spans="1:4" s="2" customFormat="1" ht="18" customHeight="1" thickBot="1">
      <c r="A22" s="33" t="s">
        <v>75</v>
      </c>
      <c r="B22" s="32"/>
      <c r="C22" s="55">
        <f>C20</f>
        <v>-281244</v>
      </c>
      <c r="D22" s="55">
        <f>D20</f>
        <v>50070</v>
      </c>
    </row>
    <row r="23" spans="1:4" s="2" customFormat="1" ht="18" customHeight="1" thickBot="1">
      <c r="A23" s="28"/>
      <c r="B23" s="31"/>
      <c r="C23" s="36"/>
      <c r="D23" s="36"/>
    </row>
    <row r="24" spans="1:4" s="2" customFormat="1" ht="18" customHeight="1" thickBot="1">
      <c r="A24" s="33" t="s">
        <v>76</v>
      </c>
      <c r="B24" s="32">
        <v>19</v>
      </c>
      <c r="C24" s="52">
        <f>C22/214732*1000</f>
        <v>-1309.744239330887</v>
      </c>
      <c r="D24" s="52">
        <f>D22/214732*1000</f>
        <v>233.17437550062402</v>
      </c>
    </row>
    <row r="25" spans="1:4" s="2" customFormat="1" ht="18" customHeight="1">
      <c r="A25" s="11"/>
      <c r="B25" s="11"/>
      <c r="C25" s="11"/>
      <c r="D25" s="15"/>
    </row>
    <row r="28" spans="1:3" s="2" customFormat="1" ht="12.75" customHeight="1">
      <c r="A28" s="27" t="s">
        <v>15</v>
      </c>
      <c r="B28" s="13" t="s">
        <v>90</v>
      </c>
      <c r="C28" s="13"/>
    </row>
    <row r="29" spans="2:3" s="2" customFormat="1" ht="10.5" customHeight="1">
      <c r="B29" s="26" t="s">
        <v>16</v>
      </c>
      <c r="C29" s="26"/>
    </row>
    <row r="30" spans="1:3" s="2" customFormat="1" ht="12.75" customHeight="1">
      <c r="A30" s="27" t="s">
        <v>18</v>
      </c>
      <c r="B30" s="13" t="s">
        <v>86</v>
      </c>
      <c r="C30" s="13"/>
    </row>
    <row r="31" spans="2:3" s="2" customFormat="1" ht="9.75" customHeight="1">
      <c r="B31" s="26" t="s">
        <v>16</v>
      </c>
      <c r="C31" s="26"/>
    </row>
  </sheetData>
  <sheetProtection/>
  <mergeCells count="3">
    <mergeCell ref="B1:C1"/>
    <mergeCell ref="A3:C3"/>
    <mergeCell ref="A4:D4"/>
  </mergeCells>
  <printOptions horizontalCentered="1"/>
  <pageMargins left="0.3937007874015748" right="0.35433070866141736" top="0.5" bottom="0.7480314960629921" header="0.31496062992125984" footer="0.31496062992125984"/>
  <pageSetup fitToHeight="1" fitToWidth="1" horizontalDpi="600" verticalDpi="600" orientation="portrait" paperSize="9" r:id="rId1"/>
  <ignoredErrors>
    <ignoredError sqref="C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PageLayoutView="0" workbookViewId="0" topLeftCell="A1">
      <selection activeCell="M19" sqref="M19"/>
    </sheetView>
  </sheetViews>
  <sheetFormatPr defaultColWidth="9.33203125" defaultRowHeight="11.25"/>
  <cols>
    <col min="1" max="1" width="61.33203125" style="0" customWidth="1"/>
    <col min="2" max="2" width="18.33203125" style="0" customWidth="1"/>
    <col min="3" max="3" width="23.16015625" style="0" customWidth="1"/>
    <col min="4" max="4" width="11.66015625" style="0" customWidth="1"/>
  </cols>
  <sheetData>
    <row r="1" spans="1:3" s="2" customFormat="1" ht="24.75" customHeight="1">
      <c r="A1" s="3" t="s">
        <v>1</v>
      </c>
      <c r="B1" s="84" t="s">
        <v>0</v>
      </c>
      <c r="C1" s="84"/>
    </row>
    <row r="2" spans="1:4" s="2" customFormat="1" ht="18" customHeight="1">
      <c r="A2" s="14"/>
      <c r="B2" s="14"/>
      <c r="C2" s="14"/>
      <c r="D2" s="14"/>
    </row>
    <row r="3" spans="1:4" s="2" customFormat="1" ht="18" customHeight="1">
      <c r="A3" s="82" t="s">
        <v>82</v>
      </c>
      <c r="B3" s="82"/>
      <c r="C3" s="82"/>
      <c r="D3" s="15"/>
    </row>
    <row r="4" spans="1:4" s="2" customFormat="1" ht="18" customHeight="1">
      <c r="A4" s="82" t="s">
        <v>89</v>
      </c>
      <c r="B4" s="82"/>
      <c r="C4" s="82"/>
      <c r="D4" s="82"/>
    </row>
    <row r="5" spans="1:4" s="2" customFormat="1" ht="18" customHeight="1">
      <c r="A5" s="11"/>
      <c r="B5" s="11"/>
      <c r="C5" s="11"/>
      <c r="D5" s="15"/>
    </row>
    <row r="6" spans="1:4" s="2" customFormat="1" ht="18" customHeight="1">
      <c r="A6" s="11"/>
      <c r="B6" s="11"/>
      <c r="C6" s="11"/>
      <c r="D6" s="37" t="s">
        <v>3</v>
      </c>
    </row>
    <row r="7" spans="1:4" s="2" customFormat="1" ht="33.75" customHeight="1" thickBot="1">
      <c r="A7" s="28"/>
      <c r="B7" s="38" t="s">
        <v>78</v>
      </c>
      <c r="C7" s="38" t="s">
        <v>79</v>
      </c>
      <c r="D7" s="38" t="s">
        <v>24</v>
      </c>
    </row>
    <row r="8" spans="1:4" s="2" customFormat="1" ht="18" customHeight="1">
      <c r="A8" s="39" t="s">
        <v>84</v>
      </c>
      <c r="B8" s="57">
        <v>653399</v>
      </c>
      <c r="C8" s="57">
        <v>293929</v>
      </c>
      <c r="D8" s="57">
        <f>SUM(B8:C8)</f>
        <v>947328</v>
      </c>
    </row>
    <row r="9" spans="1:4" s="2" customFormat="1" ht="18" customHeight="1" thickBot="1">
      <c r="A9" s="40" t="s">
        <v>80</v>
      </c>
      <c r="B9" s="55" t="s">
        <v>7</v>
      </c>
      <c r="C9" s="53">
        <v>50070</v>
      </c>
      <c r="D9" s="55">
        <f>SUM(C9)</f>
        <v>50070</v>
      </c>
    </row>
    <row r="10" spans="1:4" s="2" customFormat="1" ht="18" customHeight="1" thickBot="1">
      <c r="A10" s="41" t="s">
        <v>91</v>
      </c>
      <c r="B10" s="55">
        <v>653399</v>
      </c>
      <c r="C10" s="55">
        <f>SUM(C8:C9)</f>
        <v>343999</v>
      </c>
      <c r="D10" s="55">
        <f>SUM(D8:D9)</f>
        <v>997398</v>
      </c>
    </row>
    <row r="11" spans="1:4" s="2" customFormat="1" ht="18" customHeight="1">
      <c r="A11" s="24"/>
      <c r="B11" s="67"/>
      <c r="C11" s="67"/>
      <c r="D11" s="67"/>
    </row>
    <row r="12" spans="1:4" s="2" customFormat="1" ht="18" customHeight="1">
      <c r="A12" s="42" t="s">
        <v>92</v>
      </c>
      <c r="B12" s="57">
        <v>653399</v>
      </c>
      <c r="C12" s="57">
        <v>615124</v>
      </c>
      <c r="D12" s="57">
        <f>SUM(B12:C12)</f>
        <v>1268523</v>
      </c>
    </row>
    <row r="13" spans="1:4" s="2" customFormat="1" ht="18" customHeight="1" thickBot="1">
      <c r="A13" s="40" t="s">
        <v>80</v>
      </c>
      <c r="B13" s="55" t="s">
        <v>7</v>
      </c>
      <c r="C13" s="53">
        <v>-281244</v>
      </c>
      <c r="D13" s="55">
        <f>SUM(C13)</f>
        <v>-281244</v>
      </c>
    </row>
    <row r="14" spans="1:4" s="2" customFormat="1" ht="18" customHeight="1" thickBot="1">
      <c r="A14" s="40" t="s">
        <v>87</v>
      </c>
      <c r="B14" s="55"/>
      <c r="C14" s="53"/>
      <c r="D14" s="55">
        <f>C14</f>
        <v>0</v>
      </c>
    </row>
    <row r="15" spans="1:4" s="2" customFormat="1" ht="18" customHeight="1" thickBot="1">
      <c r="A15" s="41" t="s">
        <v>93</v>
      </c>
      <c r="B15" s="55">
        <v>653399</v>
      </c>
      <c r="C15" s="55">
        <f>SUM(C12:C13)+C14</f>
        <v>333880</v>
      </c>
      <c r="D15" s="55">
        <f>SUM(D12:D13)+D14</f>
        <v>987279</v>
      </c>
    </row>
    <row r="16" spans="1:4" s="2" customFormat="1" ht="18" customHeight="1">
      <c r="A16" s="11"/>
      <c r="B16" s="11"/>
      <c r="C16" s="11"/>
      <c r="D16" s="15"/>
    </row>
    <row r="19" spans="1:3" s="2" customFormat="1" ht="12.75" customHeight="1">
      <c r="A19" s="27" t="s">
        <v>15</v>
      </c>
      <c r="B19" s="13" t="s">
        <v>90</v>
      </c>
      <c r="C19" s="13"/>
    </row>
    <row r="20" spans="2:3" s="2" customFormat="1" ht="10.5" customHeight="1">
      <c r="B20" s="26" t="s">
        <v>16</v>
      </c>
      <c r="C20" s="26"/>
    </row>
    <row r="21" spans="1:3" s="2" customFormat="1" ht="12.75" customHeight="1">
      <c r="A21" s="27" t="s">
        <v>18</v>
      </c>
      <c r="B21" s="13" t="s">
        <v>86</v>
      </c>
      <c r="C21" s="13"/>
    </row>
    <row r="22" spans="2:3" s="2" customFormat="1" ht="9.75" customHeight="1">
      <c r="B22" s="26" t="s">
        <v>16</v>
      </c>
      <c r="C22" s="26"/>
    </row>
  </sheetData>
  <sheetProtection/>
  <mergeCells count="3">
    <mergeCell ref="B1:C1"/>
    <mergeCell ref="A3:C3"/>
    <mergeCell ref="A4:D4"/>
  </mergeCells>
  <printOptions/>
  <pageMargins left="0.5" right="0.42" top="0.43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zoomScale="110" zoomScaleNormal="110" zoomScalePageLayoutView="0" workbookViewId="0" topLeftCell="A22">
      <selection activeCell="H12" sqref="H12"/>
    </sheetView>
  </sheetViews>
  <sheetFormatPr defaultColWidth="9.33203125" defaultRowHeight="11.25"/>
  <cols>
    <col min="1" max="1" width="61.33203125" style="0" customWidth="1"/>
    <col min="2" max="2" width="18.33203125" style="0" customWidth="1"/>
    <col min="3" max="3" width="23.16015625" style="0" customWidth="1"/>
  </cols>
  <sheetData>
    <row r="1" spans="1:3" s="2" customFormat="1" ht="24.75" customHeight="1">
      <c r="A1" s="3" t="s">
        <v>1</v>
      </c>
      <c r="B1" s="84" t="s">
        <v>0</v>
      </c>
      <c r="C1" s="84"/>
    </row>
    <row r="2" spans="1:4" s="2" customFormat="1" ht="18" customHeight="1">
      <c r="A2" s="14"/>
      <c r="B2" s="14"/>
      <c r="C2" s="14"/>
      <c r="D2" s="14"/>
    </row>
    <row r="3" spans="1:4" s="2" customFormat="1" ht="18" customHeight="1">
      <c r="A3" s="82" t="s">
        <v>23</v>
      </c>
      <c r="B3" s="82"/>
      <c r="C3" s="82"/>
      <c r="D3" s="15"/>
    </row>
    <row r="4" spans="1:4" s="5" customFormat="1" ht="18" customHeight="1">
      <c r="A4" s="83" t="s">
        <v>89</v>
      </c>
      <c r="B4" s="83"/>
      <c r="C4" s="83"/>
      <c r="D4" s="16"/>
    </row>
    <row r="5" s="2" customFormat="1" ht="12" customHeight="1">
      <c r="C5" s="37" t="s">
        <v>3</v>
      </c>
    </row>
    <row r="6" spans="1:3" ht="13.5" thickBot="1">
      <c r="A6" s="18"/>
      <c r="B6" s="19">
        <v>45382</v>
      </c>
      <c r="C6" s="19">
        <v>45016</v>
      </c>
    </row>
    <row r="7" spans="1:3" ht="15">
      <c r="A7" s="85" t="s">
        <v>47</v>
      </c>
      <c r="B7" s="85"/>
      <c r="C7" s="17"/>
    </row>
    <row r="8" spans="1:3" ht="19.5" customHeight="1">
      <c r="A8" s="20" t="s">
        <v>48</v>
      </c>
      <c r="B8" s="58">
        <v>378657</v>
      </c>
      <c r="C8" s="58">
        <f>394024+169053+8940</f>
        <v>572017</v>
      </c>
    </row>
    <row r="9" spans="1:3" ht="19.5" customHeight="1">
      <c r="A9" s="20" t="s">
        <v>49</v>
      </c>
      <c r="B9" s="58">
        <v>-159634</v>
      </c>
      <c r="C9" s="58">
        <v>-121640</v>
      </c>
    </row>
    <row r="10" spans="1:3" ht="19.5" customHeight="1">
      <c r="A10" s="20" t="s">
        <v>50</v>
      </c>
      <c r="B10" s="58">
        <v>-89766</v>
      </c>
      <c r="C10" s="58">
        <f>-70574</f>
        <v>-70574</v>
      </c>
    </row>
    <row r="11" spans="1:3" ht="19.5" customHeight="1">
      <c r="A11" s="20" t="s">
        <v>51</v>
      </c>
      <c r="B11" s="58">
        <v>-100045</v>
      </c>
      <c r="C11" s="58">
        <v>-207054</v>
      </c>
    </row>
    <row r="12" spans="1:3" ht="19.5" customHeight="1">
      <c r="A12" s="20" t="s">
        <v>52</v>
      </c>
      <c r="B12" s="58">
        <f>17359+167</f>
        <v>17526</v>
      </c>
      <c r="C12" s="58">
        <v>42611</v>
      </c>
    </row>
    <row r="13" spans="1:3" ht="19.5" customHeight="1">
      <c r="A13" s="20" t="s">
        <v>53</v>
      </c>
      <c r="B13" s="58">
        <v>-67108</v>
      </c>
      <c r="C13" s="58">
        <v>-90349</v>
      </c>
    </row>
    <row r="14" spans="1:3" ht="28.5" customHeight="1">
      <c r="A14" s="21" t="s">
        <v>54</v>
      </c>
      <c r="B14" s="59">
        <f>SUM(B8:B13)</f>
        <v>-20370</v>
      </c>
      <c r="C14" s="59">
        <f>SUM(C8:C13)</f>
        <v>125011</v>
      </c>
    </row>
    <row r="15" spans="1:3" ht="19.5" customHeight="1">
      <c r="A15" s="20" t="s">
        <v>55</v>
      </c>
      <c r="B15" s="58"/>
      <c r="C15" s="58">
        <v>-3417</v>
      </c>
    </row>
    <row r="16" spans="1:3" ht="19.5" customHeight="1" thickBot="1">
      <c r="A16" s="22" t="s">
        <v>56</v>
      </c>
      <c r="B16" s="60">
        <v>-20490</v>
      </c>
      <c r="C16" s="60">
        <v>-9038</v>
      </c>
    </row>
    <row r="17" spans="1:3" ht="29.25" customHeight="1" thickBot="1">
      <c r="A17" s="23" t="s">
        <v>57</v>
      </c>
      <c r="B17" s="61">
        <f>SUM(B14:B16)</f>
        <v>-40860</v>
      </c>
      <c r="C17" s="61">
        <f>SUM(C14:C16)</f>
        <v>112556</v>
      </c>
    </row>
    <row r="18" spans="1:3" ht="19.5" customHeight="1">
      <c r="A18" s="20"/>
      <c r="B18" s="58"/>
      <c r="C18" s="58"/>
    </row>
    <row r="19" spans="1:3" ht="19.5" customHeight="1">
      <c r="A19" s="21" t="s">
        <v>58</v>
      </c>
      <c r="B19" s="58"/>
      <c r="C19" s="58"/>
    </row>
    <row r="20" spans="1:3" ht="19.5" customHeight="1">
      <c r="A20" s="20" t="s">
        <v>85</v>
      </c>
      <c r="B20" s="58"/>
      <c r="C20" s="58">
        <v>-1454</v>
      </c>
    </row>
    <row r="21" spans="1:3" ht="19.5" customHeight="1">
      <c r="A21" s="20" t="s">
        <v>94</v>
      </c>
      <c r="B21" s="58">
        <v>7209</v>
      </c>
      <c r="C21" s="58"/>
    </row>
    <row r="22" spans="1:3" ht="19.5" customHeight="1" thickBot="1">
      <c r="A22" s="22" t="s">
        <v>59</v>
      </c>
      <c r="B22" s="60" t="s">
        <v>7</v>
      </c>
      <c r="C22" s="60" t="s">
        <v>7</v>
      </c>
    </row>
    <row r="23" spans="1:3" ht="33" customHeight="1" thickBot="1">
      <c r="A23" s="23" t="s">
        <v>60</v>
      </c>
      <c r="B23" s="61">
        <f>SUM(B20:B22)</f>
        <v>7209</v>
      </c>
      <c r="C23" s="61">
        <f>SUM(C20:C22)</f>
        <v>-1454</v>
      </c>
    </row>
    <row r="24" spans="1:3" ht="19.5" customHeight="1">
      <c r="A24" s="24"/>
      <c r="B24" s="58"/>
      <c r="C24" s="58"/>
    </row>
    <row r="25" spans="1:3" ht="19.5" customHeight="1">
      <c r="A25" s="21" t="s">
        <v>61</v>
      </c>
      <c r="B25" s="58"/>
      <c r="C25" s="58"/>
    </row>
    <row r="26" spans="1:3" ht="19.5" customHeight="1">
      <c r="A26" s="20" t="s">
        <v>62</v>
      </c>
      <c r="B26" s="58" t="s">
        <v>7</v>
      </c>
      <c r="C26" s="58">
        <v>16000</v>
      </c>
    </row>
    <row r="27" spans="1:3" ht="19.5" customHeight="1" thickBot="1">
      <c r="A27" s="20" t="s">
        <v>63</v>
      </c>
      <c r="B27" s="58" t="s">
        <v>7</v>
      </c>
      <c r="C27" s="58">
        <v>-130000</v>
      </c>
    </row>
    <row r="28" spans="1:3" ht="32.25" customHeight="1" thickBot="1">
      <c r="A28" s="25" t="s">
        <v>64</v>
      </c>
      <c r="B28" s="62">
        <f>SUM(B26:B27)</f>
        <v>0</v>
      </c>
      <c r="C28" s="62">
        <f>SUM(C26:C27)</f>
        <v>-114000</v>
      </c>
    </row>
    <row r="29" spans="1:3" ht="19.5" customHeight="1">
      <c r="A29" s="24"/>
      <c r="B29" s="58"/>
      <c r="C29" s="58"/>
    </row>
    <row r="30" spans="1:3" ht="19.5" customHeight="1" thickBot="1">
      <c r="A30" s="23" t="s">
        <v>65</v>
      </c>
      <c r="B30" s="61">
        <f>B17+B23+B28</f>
        <v>-33651</v>
      </c>
      <c r="C30" s="61">
        <f>C17+C28</f>
        <v>-1444</v>
      </c>
    </row>
    <row r="31" spans="1:3" ht="19.5" customHeight="1" thickBot="1">
      <c r="A31" s="23" t="s">
        <v>66</v>
      </c>
      <c r="B31" s="61">
        <v>206797</v>
      </c>
      <c r="C31" s="61">
        <v>105238</v>
      </c>
    </row>
    <row r="32" spans="1:3" ht="19.5" customHeight="1" thickBot="1">
      <c r="A32" s="23" t="s">
        <v>67</v>
      </c>
      <c r="B32" s="61">
        <v>173146</v>
      </c>
      <c r="C32" s="61">
        <v>102339</v>
      </c>
    </row>
    <row r="35" spans="1:3" s="2" customFormat="1" ht="12.75" customHeight="1">
      <c r="A35" s="27" t="s">
        <v>15</v>
      </c>
      <c r="B35" s="13" t="s">
        <v>90</v>
      </c>
      <c r="C35" s="13"/>
    </row>
    <row r="36" spans="2:3" s="2" customFormat="1" ht="10.5" customHeight="1">
      <c r="B36" s="26" t="s">
        <v>16</v>
      </c>
      <c r="C36" s="26"/>
    </row>
    <row r="37" spans="1:3" s="2" customFormat="1" ht="12.75" customHeight="1">
      <c r="A37" s="27" t="s">
        <v>18</v>
      </c>
      <c r="B37" s="13" t="s">
        <v>86</v>
      </c>
      <c r="C37" s="13"/>
    </row>
    <row r="38" spans="2:3" s="2" customFormat="1" ht="9.75" customHeight="1">
      <c r="B38" s="26" t="s">
        <v>16</v>
      </c>
      <c r="C38" s="26"/>
    </row>
  </sheetData>
  <sheetProtection/>
  <mergeCells count="4">
    <mergeCell ref="B1:C1"/>
    <mergeCell ref="A7:B7"/>
    <mergeCell ref="A3:C3"/>
    <mergeCell ref="A4:C4"/>
  </mergeCells>
  <printOptions horizontalCentered="1"/>
  <pageMargins left="0.4724409448818898" right="0.35433070866141736" top="0.3937007874015748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</dc:creator>
  <cp:keywords/>
  <dc:description/>
  <cp:lastModifiedBy>PCbuh1</cp:lastModifiedBy>
  <cp:lastPrinted>2024-05-10T04:47:35Z</cp:lastPrinted>
  <dcterms:created xsi:type="dcterms:W3CDTF">2020-05-26T09:30:57Z</dcterms:created>
  <dcterms:modified xsi:type="dcterms:W3CDTF">2024-05-17T05:20:32Z</dcterms:modified>
  <cp:category/>
  <cp:version/>
  <cp:contentType/>
  <cp:contentStatus/>
  <cp:revision>1</cp:revision>
</cp:coreProperties>
</file>