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.Yerbolatov\Desktop\"/>
    </mc:Choice>
  </mc:AlternateContent>
  <bookViews>
    <workbookView xWindow="0" yWindow="0" windowWidth="28800" windowHeight="11775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3" l="1"/>
  <c r="D28" i="3"/>
  <c r="E19" i="1" l="1"/>
  <c r="F25" i="3" l="1"/>
  <c r="D25" i="3"/>
  <c r="D19" i="1" l="1"/>
  <c r="F14" i="4" l="1"/>
  <c r="F12" i="4" l="1"/>
  <c r="F15" i="3"/>
  <c r="E13" i="4" l="1"/>
  <c r="F13" i="4" s="1"/>
  <c r="E15" i="3"/>
  <c r="D15" i="3"/>
  <c r="E8" i="2"/>
  <c r="E13" i="2" s="1"/>
  <c r="E18" i="2" s="1"/>
  <c r="D39" i="1"/>
  <c r="F20" i="3" l="1"/>
  <c r="F26" i="3" s="1"/>
  <c r="F28" i="3" s="1"/>
  <c r="D20" i="3"/>
  <c r="D26" i="3" s="1"/>
  <c r="F5" i="4" l="1"/>
  <c r="E25" i="3"/>
  <c r="F11" i="4"/>
  <c r="F10" i="4"/>
  <c r="E8" i="4"/>
  <c r="F7" i="4"/>
  <c r="F6" i="4"/>
  <c r="E22" i="3"/>
  <c r="E21" i="2"/>
  <c r="E22" i="2" s="1"/>
  <c r="D8" i="2"/>
  <c r="E39" i="1"/>
  <c r="E32" i="1"/>
  <c r="D32" i="1"/>
  <c r="E27" i="1"/>
  <c r="D27" i="1"/>
  <c r="E11" i="1"/>
  <c r="E20" i="1" s="1"/>
  <c r="D11" i="1"/>
  <c r="F8" i="4" l="1"/>
  <c r="E9" i="4"/>
  <c r="F9" i="4" s="1"/>
  <c r="E40" i="1"/>
  <c r="D40" i="1"/>
  <c r="D13" i="2"/>
  <c r="D18" i="2" s="1"/>
  <c r="D21" i="2" s="1"/>
  <c r="D22" i="2" s="1"/>
  <c r="D20" i="1"/>
</calcChain>
</file>

<file path=xl/sharedStrings.xml><?xml version="1.0" encoding="utf-8"?>
<sst xmlns="http://schemas.openxmlformats.org/spreadsheetml/2006/main" count="127" uniqueCount="90">
  <si>
    <t>В тысячах тенге</t>
  </si>
  <si>
    <t>Прим.</t>
  </si>
  <si>
    <t>Активы</t>
  </si>
  <si>
    <t>Внеоборотные активы</t>
  </si>
  <si>
    <t>Основные средства</t>
  </si>
  <si>
    <t>Нематериальные активы</t>
  </si>
  <si>
    <t>Предоплата по корпоративному подоходному налогу</t>
  </si>
  <si>
    <t>НДС к возмещению</t>
  </si>
  <si>
    <t xml:space="preserve"> </t>
  </si>
  <si>
    <t>Оборотные активы</t>
  </si>
  <si>
    <t>Денежные средства и их эквиваленты</t>
  </si>
  <si>
    <t>Итого активы</t>
  </si>
  <si>
    <t>Капитал и обязательства</t>
  </si>
  <si>
    <t>Капитал</t>
  </si>
  <si>
    <t>Уставный капитал</t>
  </si>
  <si>
    <t>Дополнительно оплаченный капитал</t>
  </si>
  <si>
    <t>Накопленный убыток</t>
  </si>
  <si>
    <t>Итого капитал</t>
  </si>
  <si>
    <t>Долгосрочные обязательства</t>
  </si>
  <si>
    <t>Обязательства по облигациям и займы</t>
  </si>
  <si>
    <t>Обязательство по ликвидации газопроводов и восстановлению участка</t>
  </si>
  <si>
    <r>
      <t>Краткосрочные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обязательства</t>
    </r>
  </si>
  <si>
    <t>Кредиторская задолженность</t>
  </si>
  <si>
    <t>Прочие налоги к уплате</t>
  </si>
  <si>
    <t>Прочие краткосрочные обязательства</t>
  </si>
  <si>
    <t>Итого капитал и обязательства</t>
  </si>
  <si>
    <t>Балансовая стоимость одной акции, тенге</t>
  </si>
  <si>
    <t>Главный бухгалтер</t>
  </si>
  <si>
    <t>Алтыбаева Т.К.</t>
  </si>
  <si>
    <t>Выручка от аренды</t>
  </si>
  <si>
    <t>Себестоимость аренды</t>
  </si>
  <si>
    <t>Валовый доход</t>
  </si>
  <si>
    <t>Прочие операционные доходы/(убытки), нетто</t>
  </si>
  <si>
    <t>Общие и административные расходы</t>
  </si>
  <si>
    <t>Доход от курсовой разницы, нетто</t>
  </si>
  <si>
    <t>Финансовые доходы</t>
  </si>
  <si>
    <t>Финансовые расходы</t>
  </si>
  <si>
    <t>Расходы по подоходному налогу</t>
  </si>
  <si>
    <t>Чистый убыток за период</t>
  </si>
  <si>
    <t>Итого совокупный убыток за период, за вычетом налогов</t>
  </si>
  <si>
    <t>Денежные потоки от операционной деятельности</t>
  </si>
  <si>
    <t>Полученные проценты</t>
  </si>
  <si>
    <t>Поступления от аренды</t>
  </si>
  <si>
    <t>Прочие поступления</t>
  </si>
  <si>
    <t>Платежи поставщикам за товары и услуги</t>
  </si>
  <si>
    <t>Выплаты по заработной плате</t>
  </si>
  <si>
    <t>Платежи по налогам и другим обязательным платежам</t>
  </si>
  <si>
    <t>Платежи по социальным отчислениям и ОПВ</t>
  </si>
  <si>
    <t xml:space="preserve">Прочие выплаты </t>
  </si>
  <si>
    <t>Чистые денежные потоки от операционной деятельности</t>
  </si>
  <si>
    <t>Денежные потоки от инвестиционной деятельности</t>
  </si>
  <si>
    <t>Приобретение основных средств</t>
  </si>
  <si>
    <t>Чистые денежные потоки, использованные в инвестиционной деятельности</t>
  </si>
  <si>
    <t>Акционерный капитал</t>
  </si>
  <si>
    <t>Дополни­тельный оплаченный капитал</t>
  </si>
  <si>
    <t>Итого</t>
  </si>
  <si>
    <t>−</t>
  </si>
  <si>
    <t>Итого совокупный убыток за период</t>
  </si>
  <si>
    <t>Денежные потоки от финасовой деятельности</t>
  </si>
  <si>
    <t>Погашение займов</t>
  </si>
  <si>
    <t>Прочие операционные убытки</t>
  </si>
  <si>
    <t>Предоплата по прочим налогам</t>
  </si>
  <si>
    <t>Выплата по процентов займу</t>
  </si>
  <si>
    <t>Чистое поступления денежных  средств от финансовой деятельности</t>
  </si>
  <si>
    <t>Денежные средства и их эквиваленты, на начало периода</t>
  </si>
  <si>
    <t>Денежные средства и их эквиваленты, на конец периода</t>
  </si>
  <si>
    <t>Чистая прибыль на акцию в тенге</t>
  </si>
  <si>
    <t>Чистое изменения денежных  средств и их эквивалентов</t>
  </si>
  <si>
    <t>ОТЧЁТ О ФИНАНСОВОМ ПОЛОЖЕНИИ АО "АстанаГаз КМГ"</t>
  </si>
  <si>
    <t>Торговая дебиторская задолженность</t>
  </si>
  <si>
    <t>Председатель Правления (Генеральный директор)</t>
  </si>
  <si>
    <t>Тилеубаев К.Ш.</t>
  </si>
  <si>
    <t>Прочие активы</t>
  </si>
  <si>
    <t>На 1 января 2023 года</t>
  </si>
  <si>
    <t>Отчет о совокупном доходе АО "АстанаГаз КМГ"</t>
  </si>
  <si>
    <t>Отчет о движении денежных средств АО "АстанаГаз КМГ"</t>
  </si>
  <si>
    <t>Отчет об изменениях в собственном капитале АО "АстанаГаз КМГ"</t>
  </si>
  <si>
    <t>Прибыль от операционной деятельности</t>
  </si>
  <si>
    <t xml:space="preserve">Прибыль до налогообложения </t>
  </si>
  <si>
    <t>Размещение банковских вкладов</t>
  </si>
  <si>
    <t>31 декабря 2023 года</t>
  </si>
  <si>
    <t>На 1 января 2024 года</t>
  </si>
  <si>
    <t>По состоянию на 30 июня 2024 года</t>
  </si>
  <si>
    <t>30 июня 2024 года</t>
  </si>
  <si>
    <t>Отчет о прибыли или убытке и прочем совокупном доходе за период, закончившийся 30 июня 2024 года</t>
  </si>
  <si>
    <t>за шесть месяцев, закончившихся 30 июня 2024 года</t>
  </si>
  <si>
    <t>за шесть месяцев, закончившихся 30 июня 2023 года</t>
  </si>
  <si>
    <t>отчет о движении денежных средств за период, закончившийся 30 июня 2024 года</t>
  </si>
  <si>
    <t>Отчет об изменениях в собственном капитале за период, закончившийся 30 июня 2024 года</t>
  </si>
  <si>
    <t>На 30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</si>
</sst>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₸_-;\-* #,##0.00\ _₸_-;_-* &quot;-&quot;??\ _₸_-;_-@_-"/>
    <numFmt numFmtId="164" formatCode="_-* #,##0.000\ _₸_-;\-* #,##0.000\ _₸_-;_-* &quot;-&quot;??\ _₸_-;_-@_-"/>
    <numFmt numFmtId="165" formatCode="_-* #,##0\ _₸_-;\-* #,##0\ _₸_-;_-* &quot;-&quot;??\ _₸_-;_-@_-"/>
  </numFmts>
  <fonts count="12" x14ac:knownFonts="1"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Border="1"/>
    <xf numFmtId="0" fontId="2" fillId="0" borderId="0" xfId="0" applyFont="1" applyFill="1" applyBorder="1" applyAlignment="1">
      <alignment vertical="center" wrapText="1"/>
    </xf>
    <xf numFmtId="0" fontId="4" fillId="0" borderId="0" xfId="0" applyFont="1" applyBorder="1"/>
    <xf numFmtId="43" fontId="2" fillId="0" borderId="0" xfId="1" applyFont="1" applyFill="1" applyBorder="1"/>
    <xf numFmtId="43" fontId="4" fillId="0" borderId="0" xfId="1" applyFont="1" applyFill="1" applyBorder="1"/>
    <xf numFmtId="0" fontId="4" fillId="0" borderId="0" xfId="0" applyFont="1" applyAlignment="1">
      <alignment horizontal="justify" vertical="center"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0" fillId="0" borderId="0" xfId="0" applyNumberFormat="1"/>
    <xf numFmtId="43" fontId="2" fillId="0" borderId="1" xfId="1" applyFont="1" applyFill="1" applyBorder="1"/>
    <xf numFmtId="43" fontId="4" fillId="0" borderId="1" xfId="1" applyFont="1" applyFill="1" applyBorder="1"/>
    <xf numFmtId="0" fontId="4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/>
    <xf numFmtId="0" fontId="9" fillId="0" borderId="0" xfId="0" applyFont="1" applyFill="1" applyBorder="1" applyAlignment="1">
      <alignment vertical="center" wrapText="1"/>
    </xf>
    <xf numFmtId="43" fontId="10" fillId="0" borderId="0" xfId="1" applyFont="1" applyFill="1" applyBorder="1"/>
    <xf numFmtId="43" fontId="8" fillId="0" borderId="0" xfId="1" applyFont="1" applyFill="1" applyBorder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5" fontId="2" fillId="0" borderId="1" xfId="1" applyNumberFormat="1" applyFont="1" applyBorder="1"/>
    <xf numFmtId="165" fontId="4" fillId="0" borderId="1" xfId="1" applyNumberFormat="1" applyFont="1" applyBorder="1"/>
    <xf numFmtId="165" fontId="2" fillId="0" borderId="1" xfId="0" applyNumberFormat="1" applyFont="1" applyBorder="1" applyAlignment="1">
      <alignment vertical="center" wrapText="1"/>
    </xf>
    <xf numFmtId="165" fontId="2" fillId="0" borderId="1" xfId="1" applyNumberFormat="1" applyFont="1" applyBorder="1" applyAlignment="1">
      <alignment horizontal="center"/>
    </xf>
    <xf numFmtId="165" fontId="4" fillId="0" borderId="1" xfId="0" applyNumberFormat="1" applyFont="1" applyBorder="1" applyAlignment="1">
      <alignment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 applyAlignment="1">
      <alignment wrapText="1"/>
    </xf>
    <xf numFmtId="165" fontId="4" fillId="0" borderId="1" xfId="1" applyNumberFormat="1" applyFont="1" applyBorder="1" applyAlignment="1">
      <alignment horizontal="right" vertical="center" wrapText="1"/>
    </xf>
    <xf numFmtId="165" fontId="8" fillId="0" borderId="1" xfId="0" applyNumberFormat="1" applyFont="1" applyBorder="1"/>
    <xf numFmtId="0" fontId="4" fillId="0" borderId="1" xfId="0" applyFont="1" applyBorder="1" applyAlignment="1">
      <alignment horizontal="center"/>
    </xf>
    <xf numFmtId="165" fontId="2" fillId="0" borderId="4" xfId="1" applyNumberFormat="1" applyFont="1" applyFill="1" applyBorder="1"/>
    <xf numFmtId="165" fontId="4" fillId="0" borderId="4" xfId="1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5" fontId="2" fillId="0" borderId="1" xfId="1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165" fontId="4" fillId="0" borderId="1" xfId="1" applyNumberFormat="1" applyFont="1" applyBorder="1" applyAlignment="1">
      <alignment vertical="center" wrapText="1"/>
    </xf>
    <xf numFmtId="165" fontId="2" fillId="0" borderId="1" xfId="1" applyNumberFormat="1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8"/>
  <sheetViews>
    <sheetView workbookViewId="0">
      <selection activeCell="E41" sqref="E41"/>
    </sheetView>
  </sheetViews>
  <sheetFormatPr defaultRowHeight="14.25" x14ac:dyDescent="0.2"/>
  <cols>
    <col min="2" max="2" width="18.375" bestFit="1" customWidth="1"/>
    <col min="3" max="3" width="6.25" bestFit="1" customWidth="1"/>
    <col min="4" max="4" width="16.625" bestFit="1" customWidth="1"/>
    <col min="5" max="5" width="17.75" bestFit="1" customWidth="1"/>
    <col min="6" max="6" width="8.75" bestFit="1" customWidth="1"/>
  </cols>
  <sheetData>
    <row r="2" spans="2:5" x14ac:dyDescent="0.2">
      <c r="B2" s="52" t="s">
        <v>68</v>
      </c>
      <c r="C2" s="52"/>
      <c r="D2" s="52"/>
      <c r="E2" s="52"/>
    </row>
    <row r="3" spans="2:5" x14ac:dyDescent="0.2">
      <c r="B3" s="52" t="s">
        <v>82</v>
      </c>
      <c r="C3" s="52"/>
      <c r="D3" s="52"/>
      <c r="E3" s="52"/>
    </row>
    <row r="4" spans="2:5" x14ac:dyDescent="0.2">
      <c r="B4" s="1" t="s">
        <v>0</v>
      </c>
      <c r="C4" s="2" t="s">
        <v>1</v>
      </c>
      <c r="D4" s="3" t="s">
        <v>83</v>
      </c>
      <c r="E4" s="4" t="s">
        <v>80</v>
      </c>
    </row>
    <row r="5" spans="2:5" x14ac:dyDescent="0.2">
      <c r="B5" s="5" t="s">
        <v>2</v>
      </c>
      <c r="C5" s="6"/>
      <c r="D5" s="5"/>
      <c r="E5" s="7"/>
    </row>
    <row r="6" spans="2:5" x14ac:dyDescent="0.2">
      <c r="B6" s="5" t="s">
        <v>3</v>
      </c>
      <c r="C6" s="6"/>
      <c r="D6" s="5"/>
      <c r="E6" s="7"/>
    </row>
    <row r="7" spans="2:5" x14ac:dyDescent="0.2">
      <c r="B7" s="7" t="s">
        <v>4</v>
      </c>
      <c r="C7" s="6">
        <v>5</v>
      </c>
      <c r="D7" s="36">
        <v>215853743</v>
      </c>
      <c r="E7" s="37">
        <v>220439937</v>
      </c>
    </row>
    <row r="8" spans="2:5" x14ac:dyDescent="0.2">
      <c r="B8" s="7" t="s">
        <v>5</v>
      </c>
      <c r="C8" s="6"/>
      <c r="D8" s="36">
        <v>2131</v>
      </c>
      <c r="E8" s="37">
        <v>2713</v>
      </c>
    </row>
    <row r="9" spans="2:5" ht="38.25" x14ac:dyDescent="0.2">
      <c r="B9" s="7" t="s">
        <v>6</v>
      </c>
      <c r="C9" s="6"/>
      <c r="D9" s="36">
        <v>255606</v>
      </c>
      <c r="E9" s="37">
        <v>255080</v>
      </c>
    </row>
    <row r="10" spans="2:5" x14ac:dyDescent="0.2">
      <c r="B10" s="7" t="s">
        <v>7</v>
      </c>
      <c r="C10" s="6">
        <v>6</v>
      </c>
      <c r="D10" s="36">
        <v>10375519</v>
      </c>
      <c r="E10" s="37">
        <v>12379781</v>
      </c>
    </row>
    <row r="11" spans="2:5" x14ac:dyDescent="0.2">
      <c r="B11" s="7"/>
      <c r="C11" s="6"/>
      <c r="D11" s="36">
        <f>SUM(D7:D10)</f>
        <v>226486999</v>
      </c>
      <c r="E11" s="37">
        <f>SUM(E7:E10)</f>
        <v>233077511</v>
      </c>
    </row>
    <row r="12" spans="2:5" x14ac:dyDescent="0.2">
      <c r="B12" s="7" t="s">
        <v>8</v>
      </c>
      <c r="C12" s="6"/>
      <c r="D12" s="38"/>
      <c r="E12" s="37"/>
    </row>
    <row r="13" spans="2:5" x14ac:dyDescent="0.2">
      <c r="B13" s="5" t="s">
        <v>9</v>
      </c>
      <c r="C13" s="6"/>
      <c r="D13" s="38"/>
      <c r="E13" s="37"/>
    </row>
    <row r="14" spans="2:5" ht="25.5" x14ac:dyDescent="0.2">
      <c r="B14" s="7" t="s">
        <v>61</v>
      </c>
      <c r="C14" s="6"/>
      <c r="D14" s="39">
        <v>0</v>
      </c>
      <c r="E14" s="37">
        <v>38550</v>
      </c>
    </row>
    <row r="15" spans="2:5" x14ac:dyDescent="0.2">
      <c r="B15" s="7" t="s">
        <v>7</v>
      </c>
      <c r="C15" s="6">
        <v>6</v>
      </c>
      <c r="D15" s="36">
        <v>4017001</v>
      </c>
      <c r="E15" s="37">
        <v>4017001</v>
      </c>
    </row>
    <row r="16" spans="2:5" ht="25.5" x14ac:dyDescent="0.2">
      <c r="B16" s="7" t="s">
        <v>69</v>
      </c>
      <c r="C16" s="6">
        <v>4</v>
      </c>
      <c r="D16" s="36">
        <v>16121564</v>
      </c>
      <c r="E16" s="37">
        <v>52</v>
      </c>
    </row>
    <row r="17" spans="2:5" ht="25.5" x14ac:dyDescent="0.2">
      <c r="B17" s="7" t="s">
        <v>10</v>
      </c>
      <c r="C17" s="6">
        <v>7</v>
      </c>
      <c r="D17" s="36">
        <v>13515980</v>
      </c>
      <c r="E17" s="37">
        <v>11993099</v>
      </c>
    </row>
    <row r="18" spans="2:5" x14ac:dyDescent="0.2">
      <c r="B18" s="7" t="s">
        <v>72</v>
      </c>
      <c r="C18" s="6"/>
      <c r="D18" s="36">
        <v>7946</v>
      </c>
      <c r="E18" s="37">
        <v>401</v>
      </c>
    </row>
    <row r="19" spans="2:5" x14ac:dyDescent="0.2">
      <c r="B19" s="5"/>
      <c r="C19" s="2"/>
      <c r="D19" s="36">
        <f>SUM(D14:D18)</f>
        <v>33662491</v>
      </c>
      <c r="E19" s="36">
        <f>SUM(E14:E18)</f>
        <v>16049103</v>
      </c>
    </row>
    <row r="20" spans="2:5" x14ac:dyDescent="0.2">
      <c r="B20" s="5" t="s">
        <v>11</v>
      </c>
      <c r="C20" s="2"/>
      <c r="D20" s="36">
        <f>D11+D19</f>
        <v>260149490</v>
      </c>
      <c r="E20" s="37">
        <f>E11+E19</f>
        <v>249126614</v>
      </c>
    </row>
    <row r="21" spans="2:5" x14ac:dyDescent="0.2">
      <c r="B21" s="5" t="s">
        <v>8</v>
      </c>
      <c r="C21" s="2"/>
      <c r="D21" s="38"/>
      <c r="E21" s="37"/>
    </row>
    <row r="22" spans="2:5" ht="25.5" x14ac:dyDescent="0.2">
      <c r="B22" s="5" t="s">
        <v>12</v>
      </c>
      <c r="C22" s="2"/>
      <c r="D22" s="38"/>
      <c r="E22" s="37"/>
    </row>
    <row r="23" spans="2:5" x14ac:dyDescent="0.2">
      <c r="B23" s="5" t="s">
        <v>13</v>
      </c>
      <c r="C23" s="2"/>
      <c r="D23" s="38"/>
      <c r="E23" s="37"/>
    </row>
    <row r="24" spans="2:5" x14ac:dyDescent="0.2">
      <c r="B24" s="7" t="s">
        <v>14</v>
      </c>
      <c r="C24" s="6">
        <v>8</v>
      </c>
      <c r="D24" s="36">
        <v>84911556</v>
      </c>
      <c r="E24" s="37">
        <v>84911556</v>
      </c>
    </row>
    <row r="25" spans="2:5" ht="25.5" x14ac:dyDescent="0.2">
      <c r="B25" s="7" t="s">
        <v>15</v>
      </c>
      <c r="C25" s="6"/>
      <c r="D25" s="36">
        <v>68597</v>
      </c>
      <c r="E25" s="37">
        <v>68597</v>
      </c>
    </row>
    <row r="26" spans="2:5" x14ac:dyDescent="0.2">
      <c r="B26" s="7" t="s">
        <v>16</v>
      </c>
      <c r="C26" s="6"/>
      <c r="D26" s="36">
        <v>-31892647</v>
      </c>
      <c r="E26" s="37">
        <v>-33563289</v>
      </c>
    </row>
    <row r="27" spans="2:5" x14ac:dyDescent="0.2">
      <c r="B27" s="5" t="s">
        <v>17</v>
      </c>
      <c r="C27" s="6"/>
      <c r="D27" s="36">
        <f>SUM(D24:D26)</f>
        <v>53087506</v>
      </c>
      <c r="E27" s="37">
        <f>SUM(E24:E26)</f>
        <v>51416864</v>
      </c>
    </row>
    <row r="28" spans="2:5" x14ac:dyDescent="0.2">
      <c r="B28" s="7" t="s">
        <v>8</v>
      </c>
      <c r="C28" s="6"/>
      <c r="D28" s="38"/>
      <c r="E28" s="37"/>
    </row>
    <row r="29" spans="2:5" ht="25.5" x14ac:dyDescent="0.2">
      <c r="B29" s="5" t="s">
        <v>18</v>
      </c>
      <c r="C29" s="6"/>
      <c r="D29" s="38"/>
      <c r="E29" s="37"/>
    </row>
    <row r="30" spans="2:5" ht="25.5" x14ac:dyDescent="0.2">
      <c r="B30" s="7" t="s">
        <v>19</v>
      </c>
      <c r="C30" s="6">
        <v>9</v>
      </c>
      <c r="D30" s="36">
        <v>169366671</v>
      </c>
      <c r="E30" s="37">
        <v>160352447</v>
      </c>
    </row>
    <row r="31" spans="2:5" ht="51" x14ac:dyDescent="0.2">
      <c r="B31" s="7" t="s">
        <v>20</v>
      </c>
      <c r="C31" s="6">
        <v>10</v>
      </c>
      <c r="D31" s="36">
        <v>7283700</v>
      </c>
      <c r="E31" s="37">
        <v>6960530</v>
      </c>
    </row>
    <row r="32" spans="2:5" x14ac:dyDescent="0.2">
      <c r="B32" s="5"/>
      <c r="C32" s="6"/>
      <c r="D32" s="36">
        <f>SUM(D30:D31)</f>
        <v>176650371</v>
      </c>
      <c r="E32" s="37">
        <f>SUM(E30:E31)</f>
        <v>167312977</v>
      </c>
    </row>
    <row r="33" spans="2:6" x14ac:dyDescent="0.2">
      <c r="B33" s="7"/>
      <c r="C33" s="6"/>
      <c r="D33" s="38"/>
      <c r="E33" s="40"/>
    </row>
    <row r="34" spans="2:6" ht="25.5" x14ac:dyDescent="0.2">
      <c r="B34" s="5" t="s">
        <v>21</v>
      </c>
      <c r="C34" s="6"/>
      <c r="D34" s="38"/>
      <c r="E34" s="40"/>
    </row>
    <row r="35" spans="2:6" ht="25.5" x14ac:dyDescent="0.2">
      <c r="B35" s="7" t="s">
        <v>19</v>
      </c>
      <c r="C35" s="6">
        <v>9</v>
      </c>
      <c r="D35" s="36">
        <v>30274410</v>
      </c>
      <c r="E35" s="37">
        <v>30274410</v>
      </c>
    </row>
    <row r="36" spans="2:6" ht="25.5" x14ac:dyDescent="0.2">
      <c r="B36" s="7" t="s">
        <v>22</v>
      </c>
      <c r="C36" s="6"/>
      <c r="D36" s="36">
        <v>14585</v>
      </c>
      <c r="E36" s="37">
        <v>9991</v>
      </c>
    </row>
    <row r="37" spans="2:6" x14ac:dyDescent="0.2">
      <c r="B37" s="7" t="s">
        <v>23</v>
      </c>
      <c r="C37" s="6"/>
      <c r="D37" s="36">
        <v>0</v>
      </c>
      <c r="E37" s="37">
        <v>0</v>
      </c>
    </row>
    <row r="38" spans="2:6" ht="25.5" x14ac:dyDescent="0.2">
      <c r="B38" s="7" t="s">
        <v>24</v>
      </c>
      <c r="C38" s="6"/>
      <c r="D38" s="36">
        <v>122618</v>
      </c>
      <c r="E38" s="37">
        <v>112372</v>
      </c>
    </row>
    <row r="39" spans="2:6" x14ac:dyDescent="0.2">
      <c r="B39" s="5"/>
      <c r="C39" s="2"/>
      <c r="D39" s="36">
        <f>SUM(D35:D38)</f>
        <v>30411613</v>
      </c>
      <c r="E39" s="37">
        <f>SUM(E35:E38)</f>
        <v>30396773</v>
      </c>
    </row>
    <row r="40" spans="2:6" ht="25.5" x14ac:dyDescent="0.2">
      <c r="B40" s="5" t="s">
        <v>25</v>
      </c>
      <c r="C40" s="2"/>
      <c r="D40" s="36">
        <f>D27+D32+D39</f>
        <v>260149490</v>
      </c>
      <c r="E40" s="37">
        <f>E27+E32+E39</f>
        <v>249126614</v>
      </c>
    </row>
    <row r="41" spans="2:6" ht="25.5" x14ac:dyDescent="0.2">
      <c r="B41" s="8" t="s">
        <v>26</v>
      </c>
      <c r="C41" s="9">
        <v>8</v>
      </c>
      <c r="D41" s="34">
        <v>1.25</v>
      </c>
      <c r="E41" s="35">
        <v>1.2110000000000001</v>
      </c>
    </row>
    <row r="42" spans="2:6" x14ac:dyDescent="0.2">
      <c r="B42" s="10"/>
      <c r="C42" s="11"/>
      <c r="D42" s="12"/>
      <c r="E42" s="13"/>
    </row>
    <row r="43" spans="2:6" ht="25.5" x14ac:dyDescent="0.2">
      <c r="B43" s="14" t="s">
        <v>70</v>
      </c>
      <c r="C43" s="15"/>
      <c r="D43" s="15"/>
      <c r="E43" s="30" t="s">
        <v>71</v>
      </c>
      <c r="F43" s="30"/>
    </row>
    <row r="44" spans="2:6" ht="15" thickBot="1" x14ac:dyDescent="0.25">
      <c r="B44" s="14"/>
      <c r="C44" s="15"/>
      <c r="D44" s="15"/>
      <c r="E44" s="21"/>
      <c r="F44" s="21"/>
    </row>
    <row r="45" spans="2:6" x14ac:dyDescent="0.2">
      <c r="B45" s="14"/>
      <c r="C45" s="15"/>
      <c r="D45" s="15"/>
      <c r="E45" s="16"/>
      <c r="F45" s="16"/>
    </row>
    <row r="46" spans="2:6" x14ac:dyDescent="0.2">
      <c r="B46" s="14"/>
      <c r="C46" s="15"/>
      <c r="D46" s="15"/>
      <c r="E46" s="31"/>
      <c r="F46" s="31"/>
    </row>
    <row r="47" spans="2:6" ht="15" thickBot="1" x14ac:dyDescent="0.25">
      <c r="B47" s="14" t="s">
        <v>27</v>
      </c>
      <c r="C47" s="15"/>
      <c r="D47" s="15"/>
      <c r="E47" s="17"/>
      <c r="F47" s="17"/>
    </row>
    <row r="48" spans="2:6" x14ac:dyDescent="0.2">
      <c r="B48" s="14"/>
      <c r="C48" s="15"/>
      <c r="D48" s="15"/>
      <c r="E48" s="16" t="s">
        <v>28</v>
      </c>
      <c r="F48" s="16"/>
    </row>
  </sheetData>
  <mergeCells count="2">
    <mergeCell ref="B2:E2"/>
    <mergeCell ref="B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workbookViewId="0">
      <selection activeCell="E4" sqref="E4"/>
    </sheetView>
  </sheetViews>
  <sheetFormatPr defaultColWidth="9.75" defaultRowHeight="14.25" x14ac:dyDescent="0.2"/>
  <cols>
    <col min="2" max="3" width="16.5" customWidth="1"/>
    <col min="4" max="5" width="13.375" bestFit="1" customWidth="1"/>
    <col min="6" max="6" width="12.75" bestFit="1" customWidth="1"/>
  </cols>
  <sheetData>
    <row r="2" spans="2:5" ht="15" x14ac:dyDescent="0.25">
      <c r="B2" s="54" t="s">
        <v>74</v>
      </c>
      <c r="C2" s="54"/>
      <c r="D2" s="54"/>
      <c r="E2" s="54"/>
    </row>
    <row r="3" spans="2:5" ht="26.25" customHeight="1" x14ac:dyDescent="0.2">
      <c r="B3" s="53" t="s">
        <v>84</v>
      </c>
      <c r="C3" s="53"/>
      <c r="D3" s="53"/>
      <c r="E3" s="53"/>
    </row>
    <row r="4" spans="2:5" ht="63.75" x14ac:dyDescent="0.2">
      <c r="B4" s="1"/>
      <c r="C4" s="53"/>
      <c r="D4" s="3" t="s">
        <v>85</v>
      </c>
      <c r="E4" s="4" t="s">
        <v>86</v>
      </c>
    </row>
    <row r="5" spans="2:5" x14ac:dyDescent="0.2">
      <c r="B5" s="1" t="s">
        <v>0</v>
      </c>
      <c r="C5" s="53"/>
      <c r="D5" s="53"/>
      <c r="E5" s="53"/>
    </row>
    <row r="6" spans="2:5" x14ac:dyDescent="0.2">
      <c r="B6" s="7" t="s">
        <v>29</v>
      </c>
      <c r="C6" s="6">
        <v>12</v>
      </c>
      <c r="D6" s="41">
        <v>16737505</v>
      </c>
      <c r="E6" s="42">
        <v>16803507</v>
      </c>
    </row>
    <row r="7" spans="2:5" ht="25.5" x14ac:dyDescent="0.2">
      <c r="B7" s="7" t="s">
        <v>30</v>
      </c>
      <c r="C7" s="6">
        <v>13</v>
      </c>
      <c r="D7" s="41">
        <v>-6185904</v>
      </c>
      <c r="E7" s="42">
        <v>-6251842</v>
      </c>
    </row>
    <row r="8" spans="2:5" x14ac:dyDescent="0.2">
      <c r="B8" s="5" t="s">
        <v>31</v>
      </c>
      <c r="C8" s="33"/>
      <c r="D8" s="41">
        <f>D6+D7</f>
        <v>10551601</v>
      </c>
      <c r="E8" s="41">
        <f>E6+E7</f>
        <v>10551665</v>
      </c>
    </row>
    <row r="9" spans="2:5" x14ac:dyDescent="0.2">
      <c r="B9" s="5"/>
      <c r="C9" s="33"/>
      <c r="D9" s="41"/>
      <c r="E9" s="43"/>
    </row>
    <row r="10" spans="2:5" ht="51" x14ac:dyDescent="0.2">
      <c r="B10" s="7" t="s">
        <v>32</v>
      </c>
      <c r="C10" s="6"/>
      <c r="D10" s="36">
        <v>2</v>
      </c>
      <c r="E10" s="37">
        <v>-253</v>
      </c>
    </row>
    <row r="11" spans="2:5" ht="38.25" x14ac:dyDescent="0.2">
      <c r="B11" s="7" t="s">
        <v>33</v>
      </c>
      <c r="C11" s="6">
        <v>14</v>
      </c>
      <c r="D11" s="36">
        <v>-349812</v>
      </c>
      <c r="E11" s="37">
        <v>-316562</v>
      </c>
    </row>
    <row r="12" spans="2:5" ht="38.25" x14ac:dyDescent="0.2">
      <c r="B12" s="7" t="s">
        <v>60</v>
      </c>
      <c r="C12" s="6"/>
      <c r="D12" s="36">
        <v>0</v>
      </c>
      <c r="E12" s="37">
        <v>0</v>
      </c>
    </row>
    <row r="13" spans="2:5" ht="38.25" x14ac:dyDescent="0.2">
      <c r="B13" s="5" t="s">
        <v>77</v>
      </c>
      <c r="C13" s="6"/>
      <c r="D13" s="36">
        <f>D8+D10+D11+D12</f>
        <v>10201791</v>
      </c>
      <c r="E13" s="36">
        <f>E8+E10+E11+E12</f>
        <v>10234850</v>
      </c>
    </row>
    <row r="14" spans="2:5" x14ac:dyDescent="0.2">
      <c r="B14" s="5" t="s">
        <v>8</v>
      </c>
      <c r="C14" s="6"/>
      <c r="D14" s="36"/>
      <c r="E14" s="37"/>
    </row>
    <row r="15" spans="2:5" ht="25.5" x14ac:dyDescent="0.2">
      <c r="B15" s="7" t="s">
        <v>34</v>
      </c>
      <c r="C15" s="6"/>
      <c r="D15" s="36">
        <v>0</v>
      </c>
      <c r="E15" s="37">
        <v>-151</v>
      </c>
    </row>
    <row r="16" spans="2:5" x14ac:dyDescent="0.2">
      <c r="B16" s="7" t="s">
        <v>35</v>
      </c>
      <c r="C16" s="6"/>
      <c r="D16" s="36">
        <v>806245</v>
      </c>
      <c r="E16" s="37">
        <v>598197</v>
      </c>
    </row>
    <row r="17" spans="2:6" x14ac:dyDescent="0.2">
      <c r="B17" s="7" t="s">
        <v>36</v>
      </c>
      <c r="C17" s="6">
        <v>15</v>
      </c>
      <c r="D17" s="36">
        <v>-9337394</v>
      </c>
      <c r="E17" s="37">
        <v>-9765434</v>
      </c>
    </row>
    <row r="18" spans="2:6" ht="25.5" x14ac:dyDescent="0.2">
      <c r="B18" s="5" t="s">
        <v>78</v>
      </c>
      <c r="C18" s="6"/>
      <c r="D18" s="36">
        <f>SUM(D15:D17)+D13</f>
        <v>1670642</v>
      </c>
      <c r="E18" s="36">
        <f>SUM(E15:E17)+E13</f>
        <v>1067462</v>
      </c>
      <c r="F18" s="18"/>
    </row>
    <row r="19" spans="2:6" x14ac:dyDescent="0.2">
      <c r="B19" s="5" t="s">
        <v>8</v>
      </c>
      <c r="C19" s="6"/>
      <c r="D19" s="36"/>
      <c r="E19" s="37"/>
    </row>
    <row r="20" spans="2:6" ht="25.5" x14ac:dyDescent="0.2">
      <c r="B20" s="7" t="s">
        <v>37</v>
      </c>
      <c r="C20" s="6">
        <v>16</v>
      </c>
      <c r="D20" s="36">
        <v>0</v>
      </c>
      <c r="E20" s="37"/>
    </row>
    <row r="21" spans="2:6" ht="25.5" x14ac:dyDescent="0.2">
      <c r="B21" s="5" t="s">
        <v>38</v>
      </c>
      <c r="C21" s="6"/>
      <c r="D21" s="36">
        <f>D18+D20</f>
        <v>1670642</v>
      </c>
      <c r="E21" s="37">
        <f>E18</f>
        <v>1067462</v>
      </c>
    </row>
    <row r="22" spans="2:6" ht="38.25" x14ac:dyDescent="0.2">
      <c r="B22" s="5" t="s">
        <v>39</v>
      </c>
      <c r="C22" s="33"/>
      <c r="D22" s="36">
        <f>D21</f>
        <v>1670642</v>
      </c>
      <c r="E22" s="37">
        <f>E21</f>
        <v>1067462</v>
      </c>
    </row>
    <row r="23" spans="2:6" ht="25.5" x14ac:dyDescent="0.2">
      <c r="B23" s="8" t="s">
        <v>66</v>
      </c>
      <c r="C23" s="49">
        <v>8</v>
      </c>
      <c r="D23" s="19">
        <v>39.35</v>
      </c>
      <c r="E23" s="20">
        <v>25.14</v>
      </c>
    </row>
    <row r="24" spans="2:6" x14ac:dyDescent="0.2">
      <c r="B24" s="10"/>
      <c r="C24" s="11"/>
      <c r="D24" s="12"/>
      <c r="E24" s="13"/>
    </row>
    <row r="25" spans="2:6" ht="51" x14ac:dyDescent="0.2">
      <c r="B25" s="14" t="s">
        <v>70</v>
      </c>
      <c r="C25" s="15"/>
      <c r="D25" s="15"/>
      <c r="E25" s="16"/>
      <c r="F25" s="30" t="s">
        <v>71</v>
      </c>
    </row>
    <row r="26" spans="2:6" ht="15" thickBot="1" x14ac:dyDescent="0.25">
      <c r="B26" s="14"/>
      <c r="C26" s="15"/>
      <c r="D26" s="15"/>
      <c r="E26" s="15"/>
      <c r="F26" s="21"/>
    </row>
    <row r="27" spans="2:6" x14ac:dyDescent="0.2">
      <c r="B27" s="14"/>
      <c r="C27" s="15"/>
      <c r="D27" s="15"/>
      <c r="E27" s="15"/>
      <c r="F27" s="16"/>
    </row>
    <row r="28" spans="2:6" x14ac:dyDescent="0.2">
      <c r="B28" s="14"/>
      <c r="C28" s="15"/>
      <c r="D28" s="15"/>
      <c r="E28" s="15"/>
      <c r="F28" s="31"/>
    </row>
    <row r="29" spans="2:6" ht="15" thickBot="1" x14ac:dyDescent="0.25">
      <c r="B29" s="14" t="s">
        <v>27</v>
      </c>
      <c r="C29" s="15"/>
      <c r="D29" s="15"/>
      <c r="E29" s="15"/>
      <c r="F29" s="17"/>
    </row>
    <row r="30" spans="2:6" x14ac:dyDescent="0.2">
      <c r="B30" s="14"/>
      <c r="C30" s="15"/>
      <c r="D30" s="15"/>
      <c r="E30" s="15"/>
      <c r="F30" s="16" t="s">
        <v>28</v>
      </c>
    </row>
  </sheetData>
  <mergeCells count="4">
    <mergeCell ref="B3:E3"/>
    <mergeCell ref="C4:C5"/>
    <mergeCell ref="D5:E5"/>
    <mergeCell ref="B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5"/>
  <sheetViews>
    <sheetView workbookViewId="0">
      <selection activeCell="E3" sqref="E3:F3"/>
    </sheetView>
  </sheetViews>
  <sheetFormatPr defaultColWidth="16.25" defaultRowHeight="14.25" x14ac:dyDescent="0.2"/>
  <sheetData>
    <row r="1" spans="2:8" ht="15" x14ac:dyDescent="0.25">
      <c r="B1" s="55" t="s">
        <v>75</v>
      </c>
      <c r="C1" s="55"/>
      <c r="D1" s="55"/>
      <c r="E1" s="55"/>
      <c r="F1" s="55"/>
    </row>
    <row r="2" spans="2:8" x14ac:dyDescent="0.2">
      <c r="B2" s="52" t="s">
        <v>87</v>
      </c>
      <c r="C2" s="52"/>
      <c r="D2" s="52"/>
      <c r="E2" s="52"/>
      <c r="F2" s="52"/>
    </row>
    <row r="3" spans="2:8" ht="38.25" x14ac:dyDescent="0.2">
      <c r="B3" s="22" t="s">
        <v>0</v>
      </c>
      <c r="C3" s="23" t="s">
        <v>1</v>
      </c>
      <c r="D3" s="3" t="s">
        <v>85</v>
      </c>
      <c r="E3" s="57" t="s">
        <v>86</v>
      </c>
      <c r="F3" s="57"/>
    </row>
    <row r="4" spans="2:8" x14ac:dyDescent="0.2">
      <c r="B4" s="22" t="s">
        <v>8</v>
      </c>
      <c r="C4" s="23"/>
      <c r="D4" s="24"/>
      <c r="E4" s="58"/>
      <c r="F4" s="58"/>
    </row>
    <row r="5" spans="2:8" ht="38.25" x14ac:dyDescent="0.2">
      <c r="B5" s="5" t="s">
        <v>40</v>
      </c>
      <c r="C5" s="23"/>
      <c r="D5" s="44"/>
      <c r="E5" s="59"/>
      <c r="F5" s="59"/>
    </row>
    <row r="6" spans="2:8" ht="25.5" x14ac:dyDescent="0.2">
      <c r="B6" s="25" t="s">
        <v>41</v>
      </c>
      <c r="C6" s="23"/>
      <c r="D6" s="36">
        <v>805720</v>
      </c>
      <c r="E6" s="45"/>
      <c r="F6" s="37">
        <v>597855</v>
      </c>
    </row>
    <row r="7" spans="2:8" ht="25.5" x14ac:dyDescent="0.2">
      <c r="B7" s="25" t="s">
        <v>42</v>
      </c>
      <c r="C7" s="23"/>
      <c r="D7" s="36">
        <v>2624441</v>
      </c>
      <c r="E7" s="45"/>
      <c r="F7" s="37">
        <v>2636628</v>
      </c>
    </row>
    <row r="8" spans="2:8" x14ac:dyDescent="0.2">
      <c r="B8" s="25" t="s">
        <v>43</v>
      </c>
      <c r="C8" s="23"/>
      <c r="D8" s="36">
        <v>2233</v>
      </c>
      <c r="E8" s="45"/>
      <c r="F8" s="37">
        <v>258</v>
      </c>
    </row>
    <row r="9" spans="2:8" ht="38.25" x14ac:dyDescent="0.2">
      <c r="B9" s="25" t="s">
        <v>44</v>
      </c>
      <c r="C9" s="23"/>
      <c r="D9" s="36">
        <v>-65192</v>
      </c>
      <c r="E9" s="45"/>
      <c r="F9" s="37">
        <v>-98228</v>
      </c>
    </row>
    <row r="10" spans="2:8" ht="25.5" x14ac:dyDescent="0.2">
      <c r="B10" s="25" t="s">
        <v>45</v>
      </c>
      <c r="C10" s="23"/>
      <c r="D10" s="36">
        <v>-210665</v>
      </c>
      <c r="E10" s="45"/>
      <c r="F10" s="37">
        <v>-194921</v>
      </c>
    </row>
    <row r="11" spans="2:8" ht="51" x14ac:dyDescent="0.2">
      <c r="B11" s="25" t="s">
        <v>46</v>
      </c>
      <c r="C11" s="23"/>
      <c r="D11" s="36">
        <v>-1592521</v>
      </c>
      <c r="E11" s="45"/>
      <c r="F11" s="37">
        <v>-1648329</v>
      </c>
    </row>
    <row r="12" spans="2:8" ht="38.25" x14ac:dyDescent="0.2">
      <c r="B12" s="7" t="s">
        <v>47</v>
      </c>
      <c r="C12" s="23"/>
      <c r="D12" s="36">
        <v>-36538</v>
      </c>
      <c r="E12" s="45"/>
      <c r="F12" s="46">
        <v>-31277</v>
      </c>
    </row>
    <row r="13" spans="2:8" ht="25.5" x14ac:dyDescent="0.2">
      <c r="B13" s="7" t="s">
        <v>62</v>
      </c>
      <c r="C13" s="23"/>
      <c r="D13" s="50">
        <v>0</v>
      </c>
      <c r="E13" s="45"/>
      <c r="F13" s="51">
        <v>0</v>
      </c>
    </row>
    <row r="14" spans="2:8" x14ac:dyDescent="0.2">
      <c r="B14" s="7" t="s">
        <v>48</v>
      </c>
      <c r="C14" s="23"/>
      <c r="D14" s="36">
        <v>-4595</v>
      </c>
      <c r="E14" s="45"/>
      <c r="F14" s="47">
        <v>-17190</v>
      </c>
      <c r="G14" s="18"/>
      <c r="H14" s="18"/>
    </row>
    <row r="15" spans="2:8" ht="51" x14ac:dyDescent="0.2">
      <c r="B15" s="5" t="s">
        <v>49</v>
      </c>
      <c r="C15" s="23"/>
      <c r="D15" s="36">
        <f>SUM(D6:D14)</f>
        <v>1522883</v>
      </c>
      <c r="E15" s="36">
        <f t="shared" ref="E15" si="0">SUM(E6:E14)</f>
        <v>0</v>
      </c>
      <c r="F15" s="36">
        <f>SUM(F6:F14)</f>
        <v>1244796</v>
      </c>
      <c r="H15" s="18"/>
    </row>
    <row r="16" spans="2:8" x14ac:dyDescent="0.2">
      <c r="B16" s="7" t="s">
        <v>8</v>
      </c>
      <c r="C16" s="2"/>
      <c r="D16" s="56"/>
      <c r="E16" s="56"/>
      <c r="F16" s="47"/>
    </row>
    <row r="17" spans="2:6" ht="38.25" x14ac:dyDescent="0.2">
      <c r="B17" s="5" t="s">
        <v>50</v>
      </c>
      <c r="C17" s="2"/>
      <c r="D17" s="56"/>
      <c r="E17" s="56"/>
      <c r="F17" s="47"/>
    </row>
    <row r="18" spans="2:6" ht="25.5" x14ac:dyDescent="0.2">
      <c r="B18" s="7" t="s">
        <v>51</v>
      </c>
      <c r="C18" s="6"/>
      <c r="D18" s="36">
        <v>0</v>
      </c>
      <c r="E18" s="45"/>
      <c r="F18" s="47">
        <v>-1200</v>
      </c>
    </row>
    <row r="19" spans="2:6" ht="25.5" x14ac:dyDescent="0.2">
      <c r="B19" s="7" t="s">
        <v>79</v>
      </c>
      <c r="C19" s="6"/>
      <c r="D19" s="36">
        <v>0</v>
      </c>
      <c r="E19" s="45"/>
      <c r="F19" s="47">
        <v>-7060464</v>
      </c>
    </row>
    <row r="20" spans="2:6" ht="63.75" x14ac:dyDescent="0.2">
      <c r="B20" s="5" t="s">
        <v>52</v>
      </c>
      <c r="C20" s="2"/>
      <c r="D20" s="36">
        <f>SUM(D18:D19)</f>
        <v>0</v>
      </c>
      <c r="E20" s="45"/>
      <c r="F20" s="36">
        <f>SUM(F18:F19)</f>
        <v>-7061664</v>
      </c>
    </row>
    <row r="21" spans="2:6" x14ac:dyDescent="0.2">
      <c r="B21" s="7" t="s">
        <v>8</v>
      </c>
      <c r="C21" s="2"/>
      <c r="D21" s="56"/>
      <c r="E21" s="56"/>
      <c r="F21" s="47"/>
    </row>
    <row r="22" spans="2:6" ht="38.25" x14ac:dyDescent="0.2">
      <c r="B22" s="5" t="s">
        <v>58</v>
      </c>
      <c r="C22" s="2"/>
      <c r="D22" s="36"/>
      <c r="E22" s="36">
        <f>E15+E20</f>
        <v>0</v>
      </c>
      <c r="F22" s="37"/>
    </row>
    <row r="23" spans="2:6" x14ac:dyDescent="0.2">
      <c r="B23" s="7"/>
      <c r="C23" s="2"/>
      <c r="D23" s="56"/>
      <c r="E23" s="56"/>
      <c r="F23" s="47"/>
    </row>
    <row r="24" spans="2:6" x14ac:dyDescent="0.2">
      <c r="B24" s="7" t="s">
        <v>59</v>
      </c>
      <c r="C24" s="6"/>
      <c r="D24" s="36">
        <v>0</v>
      </c>
      <c r="E24" s="45"/>
      <c r="F24" s="37">
        <v>0</v>
      </c>
    </row>
    <row r="25" spans="2:6" ht="51" x14ac:dyDescent="0.2">
      <c r="B25" s="5" t="s">
        <v>63</v>
      </c>
      <c r="C25" s="6"/>
      <c r="D25" s="36">
        <f>D24</f>
        <v>0</v>
      </c>
      <c r="E25" s="36">
        <f>SUM(E24:E24)</f>
        <v>0</v>
      </c>
      <c r="F25" s="36">
        <f>F24</f>
        <v>0</v>
      </c>
    </row>
    <row r="26" spans="2:6" ht="38.25" x14ac:dyDescent="0.2">
      <c r="B26" s="5" t="s">
        <v>67</v>
      </c>
      <c r="C26" s="6"/>
      <c r="D26" s="36">
        <f>D15+D20+D25</f>
        <v>1522883</v>
      </c>
      <c r="E26" s="36">
        <f t="shared" ref="E26:F26" si="1">E15+E20+E25</f>
        <v>0</v>
      </c>
      <c r="F26" s="36">
        <f t="shared" si="1"/>
        <v>-5816868</v>
      </c>
    </row>
    <row r="27" spans="2:6" ht="38.25" x14ac:dyDescent="0.2">
      <c r="B27" s="5" t="s">
        <v>64</v>
      </c>
      <c r="C27" s="6"/>
      <c r="D27" s="36">
        <v>11993099</v>
      </c>
      <c r="E27" s="36"/>
      <c r="F27" s="37">
        <v>7123293</v>
      </c>
    </row>
    <row r="28" spans="2:6" ht="38.25" x14ac:dyDescent="0.2">
      <c r="B28" s="5" t="s">
        <v>65</v>
      </c>
      <c r="C28" s="32">
        <v>7</v>
      </c>
      <c r="D28" s="36">
        <f>D27+D26</f>
        <v>13515982</v>
      </c>
      <c r="E28" s="48"/>
      <c r="F28" s="37">
        <f>F26+F27</f>
        <v>1306425</v>
      </c>
    </row>
    <row r="29" spans="2:6" x14ac:dyDescent="0.2">
      <c r="B29" s="27"/>
      <c r="C29" s="26"/>
      <c r="D29" s="28"/>
      <c r="E29" s="26"/>
      <c r="F29" s="29"/>
    </row>
    <row r="30" spans="2:6" ht="51" x14ac:dyDescent="0.2">
      <c r="B30" s="14" t="s">
        <v>70</v>
      </c>
      <c r="C30" s="15"/>
      <c r="D30" s="15"/>
      <c r="E30" s="16"/>
      <c r="F30" s="30" t="s">
        <v>71</v>
      </c>
    </row>
    <row r="31" spans="2:6" ht="15" thickBot="1" x14ac:dyDescent="0.25">
      <c r="B31" s="14"/>
      <c r="C31" s="15"/>
      <c r="D31" s="15"/>
      <c r="E31" s="15"/>
      <c r="F31" s="21"/>
    </row>
    <row r="32" spans="2:6" x14ac:dyDescent="0.2">
      <c r="B32" s="14"/>
      <c r="C32" s="15"/>
      <c r="D32" s="15"/>
      <c r="E32" s="15"/>
      <c r="F32" s="16"/>
    </row>
    <row r="33" spans="2:6" x14ac:dyDescent="0.2">
      <c r="B33" s="14"/>
      <c r="C33" s="15"/>
      <c r="D33" s="15"/>
      <c r="E33" s="15"/>
      <c r="F33" s="31"/>
    </row>
    <row r="34" spans="2:6" ht="15" thickBot="1" x14ac:dyDescent="0.25">
      <c r="B34" s="14" t="s">
        <v>27</v>
      </c>
      <c r="C34" s="15"/>
      <c r="D34" s="15"/>
      <c r="E34" s="15"/>
      <c r="F34" s="17"/>
    </row>
    <row r="35" spans="2:6" x14ac:dyDescent="0.2">
      <c r="B35" s="14"/>
      <c r="C35" s="15"/>
      <c r="D35" s="15"/>
      <c r="E35" s="15"/>
      <c r="F35" s="16" t="s">
        <v>28</v>
      </c>
    </row>
  </sheetData>
  <mergeCells count="9">
    <mergeCell ref="B1:F1"/>
    <mergeCell ref="D17:E17"/>
    <mergeCell ref="D21:E21"/>
    <mergeCell ref="D23:E23"/>
    <mergeCell ref="B2:F2"/>
    <mergeCell ref="E3:F3"/>
    <mergeCell ref="E4:F4"/>
    <mergeCell ref="E5:F5"/>
    <mergeCell ref="D16:E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tabSelected="1" workbookViewId="0">
      <selection activeCell="G3" sqref="G3"/>
    </sheetView>
  </sheetViews>
  <sheetFormatPr defaultRowHeight="14.25" x14ac:dyDescent="0.2"/>
  <cols>
    <col min="2" max="2" width="14.25" bestFit="1" customWidth="1"/>
    <col min="3" max="3" width="10.75" bestFit="1" customWidth="1"/>
    <col min="4" max="4" width="13.875" bestFit="1" customWidth="1"/>
    <col min="5" max="5" width="11.125" bestFit="1" customWidth="1"/>
    <col min="6" max="6" width="17.375" customWidth="1"/>
  </cols>
  <sheetData>
    <row r="1" spans="2:6" ht="15" x14ac:dyDescent="0.25">
      <c r="B1" s="55" t="s">
        <v>76</v>
      </c>
      <c r="C1" s="55"/>
      <c r="D1" s="55"/>
      <c r="E1" s="55"/>
      <c r="F1" s="55"/>
    </row>
    <row r="2" spans="2:6" x14ac:dyDescent="0.2">
      <c r="B2" s="52" t="s">
        <v>88</v>
      </c>
      <c r="C2" s="52"/>
      <c r="D2" s="52"/>
      <c r="E2" s="52"/>
      <c r="F2" s="52"/>
    </row>
    <row r="3" spans="2:6" ht="38.25" x14ac:dyDescent="0.2">
      <c r="B3" s="22" t="s">
        <v>0</v>
      </c>
      <c r="C3" s="3" t="s">
        <v>53</v>
      </c>
      <c r="D3" s="3" t="s">
        <v>54</v>
      </c>
      <c r="E3" s="3" t="s">
        <v>16</v>
      </c>
      <c r="F3" s="3" t="s">
        <v>55</v>
      </c>
    </row>
    <row r="4" spans="2:6" x14ac:dyDescent="0.2">
      <c r="B4" s="22" t="s">
        <v>8</v>
      </c>
      <c r="C4" s="7"/>
      <c r="D4" s="7"/>
      <c r="E4" s="7"/>
      <c r="F4" s="7"/>
    </row>
    <row r="5" spans="2:6" ht="25.5" x14ac:dyDescent="0.2">
      <c r="B5" s="5" t="s">
        <v>73</v>
      </c>
      <c r="C5" s="37">
        <v>84911556</v>
      </c>
      <c r="D5" s="37">
        <v>68597</v>
      </c>
      <c r="E5" s="37">
        <v>-36002241</v>
      </c>
      <c r="F5" s="37">
        <f>SUM(C5:E5)</f>
        <v>48977912</v>
      </c>
    </row>
    <row r="6" spans="2:6" x14ac:dyDescent="0.2">
      <c r="B6" s="5" t="s">
        <v>8</v>
      </c>
      <c r="C6" s="60"/>
      <c r="D6" s="60"/>
      <c r="E6" s="37"/>
      <c r="F6" s="37">
        <f t="shared" ref="F6:F11" si="0">SUM(C6:E6)</f>
        <v>0</v>
      </c>
    </row>
    <row r="7" spans="2:6" ht="25.5" x14ac:dyDescent="0.2">
      <c r="B7" s="7" t="s">
        <v>38</v>
      </c>
      <c r="C7" s="60" t="s">
        <v>56</v>
      </c>
      <c r="D7" s="60" t="s">
        <v>56</v>
      </c>
      <c r="E7" s="36">
        <v>1067462</v>
      </c>
      <c r="F7" s="36">
        <f t="shared" si="0"/>
        <v>1067462</v>
      </c>
    </row>
    <row r="8" spans="2:6" ht="25.5" x14ac:dyDescent="0.2">
      <c r="B8" s="5" t="s">
        <v>57</v>
      </c>
      <c r="C8" s="61" t="s">
        <v>56</v>
      </c>
      <c r="D8" s="61" t="s">
        <v>56</v>
      </c>
      <c r="E8" s="36">
        <f>E7</f>
        <v>1067462</v>
      </c>
      <c r="F8" s="36">
        <f>SUM(C8:E8)</f>
        <v>1067462</v>
      </c>
    </row>
    <row r="9" spans="2:6" ht="25.5" x14ac:dyDescent="0.2">
      <c r="B9" s="5" t="s">
        <v>89</v>
      </c>
      <c r="C9" s="60">
        <v>84911556</v>
      </c>
      <c r="D9" s="60">
        <v>68597</v>
      </c>
      <c r="E9" s="36">
        <f>E5+E8</f>
        <v>-34934779</v>
      </c>
      <c r="F9" s="36">
        <f>SUM(C9:E9)</f>
        <v>50045374</v>
      </c>
    </row>
    <row r="10" spans="2:6" ht="25.5" x14ac:dyDescent="0.2">
      <c r="B10" s="5" t="s">
        <v>81</v>
      </c>
      <c r="C10" s="37">
        <v>84911556</v>
      </c>
      <c r="D10" s="60">
        <v>68597</v>
      </c>
      <c r="E10" s="36">
        <v>-33563289</v>
      </c>
      <c r="F10" s="36">
        <f t="shared" si="0"/>
        <v>51416864</v>
      </c>
    </row>
    <row r="11" spans="2:6" x14ac:dyDescent="0.2">
      <c r="B11" s="5"/>
      <c r="C11" s="37"/>
      <c r="D11" s="37"/>
      <c r="E11" s="37"/>
      <c r="F11" s="37">
        <f t="shared" si="0"/>
        <v>0</v>
      </c>
    </row>
    <row r="12" spans="2:6" ht="25.5" x14ac:dyDescent="0.2">
      <c r="B12" s="5" t="s">
        <v>38</v>
      </c>
      <c r="C12" s="60">
        <v>0</v>
      </c>
      <c r="D12" s="60">
        <v>0</v>
      </c>
      <c r="E12" s="36">
        <v>1670642</v>
      </c>
      <c r="F12" s="36">
        <f>SUM(C12:E12)</f>
        <v>1670642</v>
      </c>
    </row>
    <row r="13" spans="2:6" ht="25.5" x14ac:dyDescent="0.2">
      <c r="B13" s="5" t="s">
        <v>57</v>
      </c>
      <c r="C13" s="36">
        <v>0</v>
      </c>
      <c r="D13" s="36">
        <v>0</v>
      </c>
      <c r="E13" s="36">
        <f>E12</f>
        <v>1670642</v>
      </c>
      <c r="F13" s="36">
        <f>SUM(C13:E13)</f>
        <v>1670642</v>
      </c>
    </row>
    <row r="14" spans="2:6" ht="25.5" x14ac:dyDescent="0.2">
      <c r="B14" s="5" t="s">
        <v>89</v>
      </c>
      <c r="C14" s="61">
        <v>84911556</v>
      </c>
      <c r="D14" s="61">
        <v>68597</v>
      </c>
      <c r="E14" s="36">
        <v>-31892647</v>
      </c>
      <c r="F14" s="36">
        <f>SUM(C14:E14)</f>
        <v>53087506</v>
      </c>
    </row>
    <row r="15" spans="2:6" x14ac:dyDescent="0.2">
      <c r="B15" s="26"/>
      <c r="C15" s="26"/>
      <c r="D15" s="26"/>
      <c r="E15" s="26"/>
      <c r="F15" s="26"/>
    </row>
    <row r="16" spans="2:6" ht="51" x14ac:dyDescent="0.2">
      <c r="B16" s="14" t="s">
        <v>70</v>
      </c>
      <c r="C16" s="15"/>
      <c r="D16" s="15"/>
      <c r="E16" s="16"/>
      <c r="F16" s="30" t="s">
        <v>71</v>
      </c>
    </row>
    <row r="17" spans="2:6" ht="15" thickBot="1" x14ac:dyDescent="0.25">
      <c r="B17" s="14"/>
      <c r="C17" s="15"/>
      <c r="D17" s="15"/>
      <c r="E17" s="15"/>
      <c r="F17" s="21"/>
    </row>
    <row r="18" spans="2:6" x14ac:dyDescent="0.2">
      <c r="B18" s="14"/>
      <c r="C18" s="15"/>
      <c r="D18" s="15"/>
      <c r="E18" s="15"/>
      <c r="F18" s="16"/>
    </row>
    <row r="19" spans="2:6" x14ac:dyDescent="0.2">
      <c r="B19" s="14"/>
      <c r="C19" s="15"/>
      <c r="D19" s="15"/>
      <c r="E19" s="15"/>
      <c r="F19" s="31"/>
    </row>
    <row r="20" spans="2:6" ht="15" thickBot="1" x14ac:dyDescent="0.25">
      <c r="B20" s="14" t="s">
        <v>27</v>
      </c>
      <c r="C20" s="15"/>
      <c r="D20" s="15"/>
      <c r="E20" s="15"/>
      <c r="F20" s="17"/>
    </row>
    <row r="21" spans="2:6" x14ac:dyDescent="0.2">
      <c r="B21" s="14"/>
      <c r="C21" s="15"/>
      <c r="D21" s="15"/>
      <c r="E21" s="15"/>
      <c r="F21" s="16" t="s">
        <v>28</v>
      </c>
    </row>
  </sheetData>
  <mergeCells count="2">
    <mergeCell ref="B2:F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T.Yerbolatov</dc:creator>
  <cp:lastModifiedBy>T.Yerbolatov</cp:lastModifiedBy>
  <dcterms:created xsi:type="dcterms:W3CDTF">2020-11-06T04:43:29Z</dcterms:created>
  <dcterms:modified xsi:type="dcterms:W3CDTF">2024-08-07T10:36:07Z</dcterms:modified>
</cp:coreProperties>
</file>