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жупар рабочая\Отчеты\Финансовая отчетность\ФО 2024 год\2 квартал\"/>
    </mc:Choice>
  </mc:AlternateContent>
  <xr:revisionPtr revIDLastSave="0" documentId="13_ncr:1_{0DF99473-C704-42B4-BADD-3D64E2A842EE}" xr6:coauthVersionLast="47" xr6:coauthVersionMax="47" xr10:uidLastSave="{00000000-0000-0000-0000-000000000000}"/>
  <bookViews>
    <workbookView xWindow="-120" yWindow="-120" windowWidth="26760" windowHeight="14520" activeTab="3" xr2:uid="{364A8A78-F4BF-47B8-8C4F-2D31CB441FB5}"/>
  </bookViews>
  <sheets>
    <sheet name="ББ-МСФО" sheetId="1" r:id="rId1"/>
    <sheet name="ОПиУ-МСФО" sheetId="2" r:id="rId2"/>
    <sheet name="ОДДС-МСФО" sheetId="3" r:id="rId3"/>
    <sheet name="ОИСК-МСФО" sheetId="4" r:id="rId4"/>
  </sheets>
  <externalReferences>
    <externalReference r:id="rId5"/>
  </externalReferences>
  <definedNames>
    <definedName name="_xlnm.Print_Area" localSheetId="0">'ББ-МСФО'!$A$1:$F$68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4" l="1"/>
  <c r="A18" i="4"/>
  <c r="A17" i="4"/>
  <c r="A11" i="4"/>
  <c r="G7" i="4"/>
  <c r="A6" i="4"/>
  <c r="A5" i="4"/>
  <c r="C3" i="4"/>
  <c r="C1" i="4"/>
  <c r="B49" i="3"/>
  <c r="B46" i="3"/>
  <c r="A9" i="1" l="1"/>
</calcChain>
</file>

<file path=xl/sharedStrings.xml><?xml version="1.0" encoding="utf-8"?>
<sst xmlns="http://schemas.openxmlformats.org/spreadsheetml/2006/main" count="203" uniqueCount="132">
  <si>
    <t xml:space="preserve">Наименование материнской организации:   </t>
  </si>
  <si>
    <t xml:space="preserve">Форма отчетности:    </t>
  </si>
  <si>
    <t>Приме-
чание</t>
  </si>
  <si>
    <t>на конец
отчетного периода</t>
  </si>
  <si>
    <t>на начало
отчетного периода</t>
  </si>
  <si>
    <t>АКТИВЫ</t>
  </si>
  <si>
    <t>А</t>
  </si>
  <si>
    <t>Б</t>
  </si>
  <si>
    <t>С</t>
  </si>
  <si>
    <t>Долгосрочные активы</t>
  </si>
  <si>
    <t>Долгосрочный заем, выданный связанной стороне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</si>
  <si>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</si>
  <si>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</si>
  <si>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</si>
  <si>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</si>
  <si>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Актив по отложенному налогу</t>
  </si>
  <si>
    <t>Прочие долгосрочные активы</t>
  </si>
  <si>
    <t>Итого долгосрочные активы</t>
  </si>
  <si>
    <t>Краткосрочные активы</t>
  </si>
  <si>
    <t>Денежные средства и их эквиваленты</t>
  </si>
  <si>
    <t>Краткосрочные финансовые активы</t>
  </si>
  <si>
    <t>Прочие краткосрочные финансовые активы</t>
  </si>
  <si>
    <t>Краткосрочная торговая и прочая дебеторская задолженность</t>
  </si>
  <si>
    <t>Текущий подоходный налог</t>
  </si>
  <si>
    <t>Товарно-материальные запасы</t>
  </si>
  <si>
    <t>Прочие краткосрочные активы</t>
  </si>
  <si>
    <t>Итого краткосрочные активы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</si>
  <si>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</si>
  <si>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</si>
  <si>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</si>
  <si>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</si>
  <si>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</si>
  <si>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прибыль/(убыток)</t>
  </si>
  <si>
    <t>Итого собственный капитал</t>
  </si>
  <si>
    <t>Долгосрочные обязательства</t>
  </si>
  <si>
    <t>Долгосрочные финансовые обязательства</t>
  </si>
  <si>
    <t>Долгосрочные оценочные обязательства</t>
  </si>
  <si>
    <t>Итого долгосрочные обязательства</t>
  </si>
  <si>
    <t>Краткосрочные обязательства</t>
  </si>
  <si>
    <t>Краткосрочные займы полученные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</si>
  <si>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</si>
  <si>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</si>
  <si>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Краткосрочная задолженность по аренде</t>
  </si>
  <si>
    <t>Краткосрочные оценочные обязательства</t>
  </si>
  <si>
    <t>Вознаграждения работникам</t>
  </si>
  <si>
    <t>Авансы полученные</t>
  </si>
  <si>
    <t>Прочие налоги к уплате</t>
  </si>
  <si>
    <t>Итого краткосрочные обязательства</t>
  </si>
  <si>
    <t>Итого собственный капитал и обязательства</t>
  </si>
  <si>
    <t>Количество выпущенных акций</t>
  </si>
  <si>
    <t>Балансовая стоимость одной акции (в тенге)</t>
  </si>
  <si>
    <t xml:space="preserve">Руководитель </t>
  </si>
  <si>
    <t>/</t>
  </si>
  <si>
    <t>(фамилия, имя, отчество)</t>
  </si>
  <si>
    <t>(подпись)</t>
  </si>
  <si>
    <t xml:space="preserve">Главный бухгалтер </t>
  </si>
  <si>
    <t>Место печати</t>
  </si>
  <si>
    <t xml:space="preserve">Наименование материнской организации:    </t>
  </si>
  <si>
    <t xml:space="preserve">Форма отчетности:     </t>
  </si>
  <si>
    <t>Наименование показателей</t>
  </si>
  <si>
    <t xml:space="preserve">Выручка </t>
  </si>
  <si>
    <t>Себестоимость реализованных товаров и услуг</t>
  </si>
  <si>
    <t>Валовая прибыль</t>
  </si>
  <si>
    <t xml:space="preserve">Расходы по реализации </t>
  </si>
  <si>
    <t xml:space="preserve">Административные расходы </t>
  </si>
  <si>
    <t>Итого операционная прибыль (убыток)</t>
  </si>
  <si>
    <t>Финансовые доходы</t>
  </si>
  <si>
    <t>Финансовые расходы</t>
  </si>
  <si>
    <t>Прочие доходы</t>
  </si>
  <si>
    <t xml:space="preserve">Прочие расходы </t>
  </si>
  <si>
    <t>Прибыль (убыток) до налогообложения</t>
  </si>
  <si>
    <t>Расходы по подоходному налогу</t>
  </si>
  <si>
    <t>Прибыль (убыток) и общий совокупный доход за отчетный период</t>
  </si>
  <si>
    <t>Прибыль на акцию (в тенге):</t>
  </si>
  <si>
    <t>Базовая прибыль на акцию (в тенге)</t>
  </si>
  <si>
    <t xml:space="preserve">         от продолжающейся деятельности</t>
  </si>
  <si>
    <t xml:space="preserve">Наименование материнской организации:      </t>
  </si>
  <si>
    <t xml:space="preserve">Форма отчетности:      </t>
  </si>
  <si>
    <t>I. Движение денежных средств от операционной деятельности</t>
  </si>
  <si>
    <t>1. Поступление денежных средств, всего (сумма строк с 011 по 016), в том числе:</t>
  </si>
  <si>
    <t xml:space="preserve">            реализация товаров и услуг</t>
  </si>
  <si>
    <t xml:space="preserve">            авансы, полученные от покупателей, заказчиков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</si>
  <si>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</si>
  <si>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</si>
  <si>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027), в том числе: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</si>
  <si>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</si>
  <si>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</si>
  <si>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</si>
  <si>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</si>
  <si>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</si>
  <si>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операц.деятельности (стр. 010 – стр. 020)</t>
  </si>
  <si>
    <t>II. Движение денежных средств от инвестиционной деятельности</t>
  </si>
  <si>
    <t>1. Поступление денежных средств, всего (сумма строк с 041 по 051), в том числе:</t>
  </si>
  <si>
    <t>2. Выбытие денежных средств, всего (сумма строк с 061 по 071), в том числе</t>
  </si>
  <si>
    <t xml:space="preserve">            инвестиции в ассоциированные и дочерние организации</t>
  </si>
  <si>
    <t>3. Чистая сумма денежных средств от инвест.деятельности (стр. 040 – стр. 060)</t>
  </si>
  <si>
    <t>III. Движение денежных средств от финансовой деятельности</t>
  </si>
  <si>
    <t>1. Поступление денежных средств, всего (сумма строк с 091 по 094), в том числе:</t>
  </si>
  <si>
    <t xml:space="preserve">            эмиссия акций и других финансовых инструментов</t>
  </si>
  <si>
    <t xml:space="preserve">            получение займов</t>
  </si>
  <si>
    <t>2. Выбытие денежных средств, всего (сумма строк с 101 по 105), в том числе: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</si>
  <si>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</si>
  <si>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</si>
  <si>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</si>
  <si>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>3. Чистая сумма денежных средств от финансовой деятельности (стр. 090 – стр. 100)</t>
  </si>
  <si>
    <t>4. Влияние обменных курсов валют к тенге</t>
  </si>
  <si>
    <t>5. Увеличение +/- уменьшение денежных средств (стр. 030 +/- стр. 080 +/- стр.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</si>
  <si>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</si>
  <si>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</si>
  <si>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материнской организации</t>
  </si>
  <si>
    <t>Уставный
капитал</t>
  </si>
  <si>
    <t>Нераспределенная
прибыль/(убыток)</t>
  </si>
  <si>
    <t>Итого 
капитал</t>
  </si>
  <si>
    <t>Пересчитанное сальдо</t>
  </si>
  <si>
    <t>Общая совокупная прибыль всего:</t>
  </si>
  <si>
    <t>Прибыль (убыток) за год</t>
  </si>
  <si>
    <t>Операции с собственниками всего, в том числе:</t>
  </si>
  <si>
    <t>Выплата дивидендов</t>
  </si>
  <si>
    <t>Гудвилл</t>
  </si>
  <si>
    <t/>
  </si>
  <si>
    <t>Коврыгин Олег Александрович</t>
  </si>
  <si>
    <t>Касымова Гульбану Рахимовна</t>
  </si>
  <si>
    <t>АО Акжал Голд Ресорсиз</t>
  </si>
  <si>
    <t>консолидированная</t>
  </si>
  <si>
    <t>ПРОМЕЖУТОЧНЫЙ БУХГАЛТЕРСКИЙ БАЛАНС</t>
  </si>
  <si>
    <t xml:space="preserve">по состоянию на 30 июня 2024 года       </t>
  </si>
  <si>
    <t>(тыс.тенге)</t>
  </si>
  <si>
    <t>ПРОМЕЖУТОЧНЫЙ ОТЧЕТ О ПРИБЫЛЕ ИЛИ УБЫТКЕ 
И ПРОЧЕМ СОВОКУПНОМ ДОХОДЕ</t>
  </si>
  <si>
    <t xml:space="preserve">за первое полугодие, закончившийся 30 июня 2024 года       </t>
  </si>
  <si>
    <t>ПРОМЕЖУТОЧНЫЙ ОТЧЕТ О ДВИЖЕНИИ ДЕНЕЖНЫХ СРЕДСТВ
(Прямой метод)</t>
  </si>
  <si>
    <t>01.01.2024г.-30.06.2024г.</t>
  </si>
  <si>
    <t>01.01.2023г.-30.06.2023г.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</si>
</sst>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4" fillId="0" borderId="0" xfId="0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0" applyFont="1"/>
    <xf numFmtId="1" fontId="12" fillId="2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12" xfId="1" applyFont="1" applyBorder="1" applyAlignment="1">
      <alignment horizontal="left"/>
    </xf>
    <xf numFmtId="164" fontId="5" fillId="0" borderId="12" xfId="1" applyNumberFormat="1" applyFont="1" applyBorder="1" applyAlignment="1">
      <alignment horizontal="right" vertical="center" shrinkToFit="1"/>
    </xf>
    <xf numFmtId="164" fontId="5" fillId="0" borderId="12" xfId="0" applyNumberFormat="1" applyFont="1" applyBorder="1" applyAlignment="1">
      <alignment horizontal="right" vertical="center" shrinkToFit="1"/>
    </xf>
    <xf numFmtId="0" fontId="14" fillId="0" borderId="12" xfId="1" applyFont="1" applyBorder="1" applyAlignment="1" applyProtection="1">
      <alignment horizontal="center" vertical="center"/>
      <protection locked="0"/>
    </xf>
    <xf numFmtId="0" fontId="15" fillId="3" borderId="12" xfId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horizontal="right" vertical="center" shrinkToFit="1"/>
    </xf>
    <xf numFmtId="165" fontId="15" fillId="3" borderId="12" xfId="1" applyNumberFormat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top"/>
    </xf>
    <xf numFmtId="164" fontId="2" fillId="0" borderId="0" xfId="1" applyNumberFormat="1" applyFont="1" applyAlignment="1">
      <alignment horizontal="right" vertical="center" shrinkToFit="1"/>
    </xf>
    <xf numFmtId="164" fontId="16" fillId="0" borderId="12" xfId="0" applyNumberFormat="1" applyFont="1" applyBorder="1" applyAlignment="1">
      <alignment horizontal="right" vertical="center" shrinkToFit="1"/>
    </xf>
    <xf numFmtId="0" fontId="17" fillId="0" borderId="0" xfId="0" applyFont="1"/>
    <xf numFmtId="164" fontId="3" fillId="0" borderId="12" xfId="0" applyNumberFormat="1" applyFont="1" applyBorder="1" applyAlignment="1">
      <alignment horizontal="right" vertical="center" shrinkToFit="1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center" vertical="top"/>
    </xf>
    <xf numFmtId="0" fontId="4" fillId="0" borderId="0" xfId="0" applyFont="1" applyAlignment="1">
      <alignment horizontal="right"/>
    </xf>
    <xf numFmtId="0" fontId="19" fillId="0" borderId="0" xfId="1" applyFont="1" applyAlignment="1">
      <alignment horizontal="right"/>
    </xf>
    <xf numFmtId="3" fontId="3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15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right" vertical="center" shrinkToFit="1"/>
    </xf>
    <xf numFmtId="3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3" fontId="12" fillId="2" borderId="12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5" fillId="3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left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3" fontId="15" fillId="0" borderId="12" xfId="0" applyNumberFormat="1" applyFont="1" applyBorder="1" applyAlignment="1" applyProtection="1">
      <alignment horizontal="centerContinuous" vertical="center"/>
      <protection locked="0"/>
    </xf>
    <xf numFmtId="3" fontId="15" fillId="3" borderId="12" xfId="0" applyNumberFormat="1" applyFont="1" applyFill="1" applyBorder="1" applyAlignment="1" applyProtection="1">
      <alignment horizontal="centerContinuous" vertical="center"/>
      <protection locked="0"/>
    </xf>
    <xf numFmtId="164" fontId="2" fillId="0" borderId="0" xfId="0" applyNumberFormat="1" applyFont="1" applyAlignment="1">
      <alignment horizontal="right" vertical="center" shrinkToFit="1"/>
    </xf>
    <xf numFmtId="0" fontId="9" fillId="0" borderId="0" xfId="0" applyFont="1"/>
    <xf numFmtId="3" fontId="3" fillId="0" borderId="0" xfId="0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1" fontId="15" fillId="0" borderId="12" xfId="0" quotePrefix="1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right" vertical="center" shrinkToFit="1"/>
    </xf>
    <xf numFmtId="165" fontId="14" fillId="0" borderId="12" xfId="0" applyNumberFormat="1" applyFont="1" applyBorder="1" applyAlignment="1" applyProtection="1">
      <alignment horizontal="center" vertical="center"/>
      <protection locked="0"/>
    </xf>
    <xf numFmtId="165" fontId="15" fillId="0" borderId="12" xfId="0" applyNumberFormat="1" applyFont="1" applyBorder="1" applyAlignment="1" applyProtection="1">
      <alignment horizontal="center" vertical="center"/>
      <protection locked="0"/>
    </xf>
    <xf numFmtId="1" fontId="15" fillId="0" borderId="12" xfId="0" applyNumberFormat="1" applyFont="1" applyBorder="1" applyAlignment="1" applyProtection="1">
      <alignment horizontal="center" vertical="center"/>
      <protection locked="0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quotePrefix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shrinkToFit="1"/>
    </xf>
    <xf numFmtId="0" fontId="7" fillId="0" borderId="0" xfId="1" applyFont="1" applyAlignment="1">
      <alignment horizontal="center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3" fillId="0" borderId="1" xfId="1" applyFont="1" applyBorder="1" applyAlignment="1">
      <alignment horizontal="left" vertical="center" shrinkToFit="1"/>
    </xf>
    <xf numFmtId="0" fontId="14" fillId="0" borderId="12" xfId="1" applyFont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3" borderId="12" xfId="1" applyFont="1" applyFill="1" applyBorder="1" applyAlignment="1">
      <alignment horizontal="left" vertical="center"/>
    </xf>
    <xf numFmtId="0" fontId="18" fillId="0" borderId="3" xfId="1" applyFont="1" applyBorder="1" applyAlignment="1">
      <alignment horizontal="center" vertical="top"/>
    </xf>
    <xf numFmtId="0" fontId="18" fillId="0" borderId="0" xfId="1" applyFont="1" applyAlignment="1">
      <alignment horizontal="center" vertical="top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6" fillId="0" borderId="0" xfId="1" applyFont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right"/>
    </xf>
    <xf numFmtId="3" fontId="20" fillId="0" borderId="0" xfId="0" applyNumberFormat="1" applyFont="1" applyAlignment="1">
      <alignment horizontal="center" vertical="center" wrapText="1"/>
    </xf>
    <xf numFmtId="3" fontId="14" fillId="0" borderId="12" xfId="0" applyNumberFormat="1" applyFont="1" applyBorder="1" applyAlignment="1">
      <alignment horizontal="left" vertical="center" wrapText="1"/>
    </xf>
    <xf numFmtId="0" fontId="12" fillId="2" borderId="12" xfId="1" applyFont="1" applyFill="1" applyBorder="1" applyAlignment="1">
      <alignment horizontal="center" vertical="center" wrapText="1"/>
    </xf>
    <xf numFmtId="3" fontId="15" fillId="3" borderId="12" xfId="0" applyNumberFormat="1" applyFont="1" applyFill="1" applyBorder="1" applyAlignment="1">
      <alignment horizontal="left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shrinkToFi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/>
    </xf>
    <xf numFmtId="3" fontId="14" fillId="0" borderId="12" xfId="0" applyNumberFormat="1" applyFont="1" applyBorder="1" applyAlignment="1">
      <alignment horizontal="left" vertical="center"/>
    </xf>
    <xf numFmtId="3" fontId="15" fillId="3" borderId="12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3" fontId="15" fillId="0" borderId="12" xfId="0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C550E48F-4CA4-4D81-944F-36E59386BB34}"/>
  </cellStyles>
  <dxfs count="1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078;&#1091;&#1087;&#1072;&#1088;%20&#1088;&#1072;&#1073;&#1086;&#1095;&#1072;&#1103;\&#1054;&#1090;&#1095;&#1077;&#1090;&#1099;\&#1060;&#1080;&#1085;&#1072;&#1085;&#1089;&#1086;&#1074;&#1072;&#1103;%20&#1086;&#1090;&#1095;&#1077;&#1090;&#1085;&#1086;&#1089;&#1090;&#1100;\&#1060;&#1054;%202024%20&#1075;&#1086;&#1076;\2%20&#1082;&#1074;&#1072;&#1088;&#1090;&#1072;&#1083;\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4-03-31%20(2%20&#1082;&#1074;%202024).xlsx" TargetMode="External"/><Relationship Id="rId1" Type="http://schemas.openxmlformats.org/officeDocument/2006/relationships/externalLinkPath" Target="&#1040;&#1043;&#1056;%20-%20&#1060;&#1080;&#1085;&#1072;&#1085;&#1089;&#1086;&#1074;&#1072;&#1103;%20&#1086;&#1090;&#1095;&#1077;&#1090;&#1085;&#1086;&#1089;&#1090;&#1100;%20-%20(&#1082;&#1086;&#1085;&#1089;&#1086;&#1083;&#1080;&#1076;&#1072;&#1094;&#1080;&#1103;%20&#1040;&#1043;&#1056;)%202024-03-31%20(2%20&#1082;&#1074;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итул"/>
      <sheetName val="Элиминирование текущий год"/>
      <sheetName val="Элиминирование прошлый год"/>
      <sheetName val="ББ"/>
      <sheetName val="Расшифровки ББ МСФО"/>
      <sheetName val="ББ-МСФО"/>
      <sheetName val="ОПиУ"/>
      <sheetName val="ОПиУ-МСФО"/>
      <sheetName val="ОДДС"/>
      <sheetName val="ОДДС-МСФО"/>
      <sheetName val="ОИСК"/>
      <sheetName val="ОИСК-МСФО"/>
      <sheetName val="ФА"/>
      <sheetName val="Лист1"/>
    </sheetNames>
    <sheetDataSet>
      <sheetData sheetId="0">
        <row r="3">
          <cell r="D3" t="str">
            <v>АО Акжал Голд Ресорсиз</v>
          </cell>
        </row>
        <row r="12">
          <cell r="C12" t="str">
            <v>консолидированная</v>
          </cell>
        </row>
        <row r="31">
          <cell r="C31">
            <v>45292</v>
          </cell>
          <cell r="F31">
            <v>45473</v>
          </cell>
        </row>
        <row r="33">
          <cell r="C33">
            <v>44926</v>
          </cell>
          <cell r="F33">
            <v>45107</v>
          </cell>
        </row>
        <row r="35">
          <cell r="F35" t="str">
            <v>тыс.тенге</v>
          </cell>
        </row>
        <row r="36">
          <cell r="F36" t="str">
            <v>тенге</v>
          </cell>
        </row>
        <row r="37">
          <cell r="F37" t="str">
            <v>тыс.тенге</v>
          </cell>
        </row>
        <row r="39">
          <cell r="C39" t="str">
            <v>Коврыгин Олег Александрович</v>
          </cell>
        </row>
        <row r="41">
          <cell r="C41" t="str">
            <v>Касымова Гульбану Рахимовна</v>
          </cell>
        </row>
      </sheetData>
      <sheetData sheetId="1" refreshError="1"/>
      <sheetData sheetId="2" refreshError="1"/>
      <sheetData sheetId="3">
        <row r="22">
          <cell r="E22">
            <v>1183561</v>
          </cell>
        </row>
      </sheetData>
      <sheetData sheetId="4">
        <row r="8">
          <cell r="I8">
            <v>11143639369</v>
          </cell>
        </row>
      </sheetData>
      <sheetData sheetId="5"/>
      <sheetData sheetId="6">
        <row r="11">
          <cell r="E11">
            <v>12136583</v>
          </cell>
        </row>
      </sheetData>
      <sheetData sheetId="7" refreshError="1"/>
      <sheetData sheetId="8">
        <row r="13">
          <cell r="E13">
            <v>716046</v>
          </cell>
        </row>
      </sheetData>
      <sheetData sheetId="9" refreshError="1"/>
      <sheetData sheetId="10">
        <row r="11">
          <cell r="E11">
            <v>975375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C02E-DF94-4D3C-8DA8-99254B936D79}">
  <sheetPr>
    <pageSetUpPr fitToPage="1"/>
  </sheetPr>
  <dimension ref="A1:N68"/>
  <sheetViews>
    <sheetView topLeftCell="A28" zoomScale="85" zoomScaleNormal="85" workbookViewId="0">
      <selection activeCell="F40" sqref="F40:F41"/>
    </sheetView>
  </sheetViews>
  <sheetFormatPr defaultRowHeight="15" x14ac:dyDescent="0.25"/>
  <cols>
    <col min="1" max="1" width="21.42578125" style="3" customWidth="1"/>
    <col min="2" max="2" width="20.7109375" style="3" customWidth="1"/>
    <col min="3" max="3" width="14.28515625" style="3" customWidth="1"/>
    <col min="4" max="4" width="8.5703125" style="3" customWidth="1"/>
    <col min="5" max="6" width="18.7109375" style="3" customWidth="1"/>
    <col min="7" max="7" width="9.140625" style="3"/>
    <col min="15" max="16384" width="9.140625" style="3"/>
  </cols>
  <sheetData>
    <row r="1" spans="1:6" ht="15.75" x14ac:dyDescent="0.25">
      <c r="A1" s="64" t="s">
        <v>0</v>
      </c>
      <c r="B1" s="64"/>
      <c r="C1" s="65" t="s">
        <v>122</v>
      </c>
      <c r="D1" s="65"/>
      <c r="E1" s="65"/>
      <c r="F1" s="65"/>
    </row>
    <row r="2" spans="1:6" ht="7.5" customHeight="1" x14ac:dyDescent="0.25">
      <c r="A2" s="4"/>
      <c r="B2" s="5"/>
      <c r="C2" s="2"/>
      <c r="D2" s="2"/>
      <c r="E2" s="2"/>
      <c r="F2" s="2"/>
    </row>
    <row r="3" spans="1:6" ht="7.5" customHeight="1" x14ac:dyDescent="0.25">
      <c r="A3" s="4"/>
      <c r="B3" s="5"/>
      <c r="C3" s="2"/>
      <c r="D3" s="2"/>
      <c r="E3" s="2"/>
      <c r="F3" s="2"/>
    </row>
    <row r="4" spans="1:6" ht="15.75" x14ac:dyDescent="0.25">
      <c r="A4" s="64" t="s">
        <v>1</v>
      </c>
      <c r="B4" s="64"/>
      <c r="C4" s="66" t="s">
        <v>123</v>
      </c>
      <c r="D4" s="66"/>
      <c r="E4" s="66"/>
      <c r="F4" s="6"/>
    </row>
    <row r="5" spans="1:6" ht="15" customHeight="1" x14ac:dyDescent="0.25">
      <c r="A5" s="7"/>
      <c r="B5" s="8"/>
      <c r="C5" s="2"/>
      <c r="D5" s="2"/>
      <c r="E5" s="2"/>
      <c r="F5" s="2"/>
    </row>
    <row r="6" spans="1:6" ht="20.25" x14ac:dyDescent="0.3">
      <c r="A6" s="68" t="s">
        <v>124</v>
      </c>
      <c r="B6" s="68"/>
      <c r="C6" s="68"/>
      <c r="D6" s="68"/>
      <c r="E6" s="68"/>
      <c r="F6" s="68"/>
    </row>
    <row r="7" spans="1:6" x14ac:dyDescent="0.25">
      <c r="B7" s="69" t="s">
        <v>125</v>
      </c>
      <c r="C7" s="69"/>
      <c r="D7" s="69"/>
      <c r="E7" s="69"/>
      <c r="F7" s="9" t="s">
        <v>126</v>
      </c>
    </row>
    <row r="8" spans="1:6" s="11" customFormat="1" ht="9.75" customHeight="1" x14ac:dyDescent="0.15">
      <c r="A8" s="10"/>
      <c r="B8" s="10"/>
      <c r="C8" s="10"/>
      <c r="D8" s="10"/>
      <c r="E8" s="10"/>
      <c r="F8" s="10"/>
    </row>
    <row r="9" spans="1:6" ht="18.75" customHeight="1" x14ac:dyDescent="0.25">
      <c r="A9" s="70" t="str">
        <f>CONCATENATE(IF(OR(E57&lt;&gt;"", F57&lt;&gt;""), "Контроль баланса", "Наименование показателей"))</f>
        <v>Наименование показателей</v>
      </c>
      <c r="B9" s="71"/>
      <c r="C9" s="72"/>
      <c r="D9" s="76" t="s">
        <v>2</v>
      </c>
      <c r="E9" s="78" t="s">
        <v>3</v>
      </c>
      <c r="F9" s="78" t="s">
        <v>4</v>
      </c>
    </row>
    <row r="10" spans="1:6" ht="18.75" customHeight="1" x14ac:dyDescent="0.25">
      <c r="A10" s="73"/>
      <c r="B10" s="74"/>
      <c r="C10" s="75"/>
      <c r="D10" s="77"/>
      <c r="E10" s="79"/>
      <c r="F10" s="79"/>
    </row>
    <row r="11" spans="1:6" s="13" customFormat="1" ht="18" customHeight="1" x14ac:dyDescent="0.2">
      <c r="A11" s="80" t="s">
        <v>5</v>
      </c>
      <c r="B11" s="81"/>
      <c r="C11" s="82"/>
      <c r="D11" s="12" t="s">
        <v>6</v>
      </c>
      <c r="E11" s="12" t="s">
        <v>7</v>
      </c>
      <c r="F11" s="12" t="s">
        <v>8</v>
      </c>
    </row>
    <row r="12" spans="1:6" x14ac:dyDescent="0.25">
      <c r="A12" s="83" t="s">
        <v>9</v>
      </c>
      <c r="B12" s="83"/>
      <c r="C12" s="83"/>
      <c r="D12" s="14"/>
      <c r="E12" s="15"/>
      <c r="F12" s="15"/>
    </row>
    <row r="13" spans="1:6" x14ac:dyDescent="0.25">
      <c r="A13" s="67" t="s">
        <v>10</v>
      </c>
      <c r="B13" s="67"/>
      <c r="C13" s="67"/>
      <c r="D13" s="62">
        <v>3</v>
      </c>
      <c r="E13" s="16">
        <v>11143639</v>
      </c>
      <c r="F13" s="16">
        <v>10744183</v>
      </c>
    </row>
    <row r="14" spans="1:6" x14ac:dyDescent="0.25">
      <c r="A14" s="67" t="s">
        <v>118</v>
      </c>
      <c r="B14" s="67"/>
      <c r="C14" s="67"/>
      <c r="D14" s="17"/>
      <c r="E14" s="16">
        <v>608287</v>
      </c>
      <c r="F14" s="16">
        <v>608287</v>
      </c>
    </row>
    <row r="15" spans="1:6" x14ac:dyDescent="0.25">
      <c r="A15" s="67" t="s">
        <v>11</v>
      </c>
      <c r="B15" s="67"/>
      <c r="C15" s="67"/>
      <c r="D15" s="17">
        <v>5</v>
      </c>
      <c r="E15" s="16">
        <v>5759077</v>
      </c>
      <c r="F15" s="16">
        <v>6339106</v>
      </c>
    </row>
    <row r="16" spans="1:6" x14ac:dyDescent="0.25">
      <c r="A16" s="67" t="s">
        <v>12</v>
      </c>
      <c r="B16" s="67"/>
      <c r="C16" s="67"/>
      <c r="D16" s="17">
        <v>6</v>
      </c>
      <c r="E16" s="16">
        <v>8712</v>
      </c>
      <c r="F16" s="16">
        <v>8712</v>
      </c>
    </row>
    <row r="17" spans="1:6" x14ac:dyDescent="0.25">
      <c r="A17" s="67" t="s">
        <v>13</v>
      </c>
      <c r="B17" s="67"/>
      <c r="C17" s="67"/>
      <c r="D17" s="17">
        <v>7</v>
      </c>
      <c r="E17" s="16">
        <v>2407045</v>
      </c>
      <c r="F17" s="16">
        <v>1141358</v>
      </c>
    </row>
    <row r="18" spans="1:6" x14ac:dyDescent="0.25">
      <c r="A18" s="67" t="s">
        <v>14</v>
      </c>
      <c r="B18" s="67"/>
      <c r="C18" s="67"/>
      <c r="D18" s="17">
        <v>8</v>
      </c>
      <c r="E18" s="16">
        <v>57204</v>
      </c>
      <c r="F18" s="16">
        <v>66218</v>
      </c>
    </row>
    <row r="19" spans="1:6" x14ac:dyDescent="0.25">
      <c r="A19" s="67" t="s">
        <v>15</v>
      </c>
      <c r="B19" s="67"/>
      <c r="C19" s="67"/>
      <c r="D19" s="17">
        <v>10</v>
      </c>
      <c r="E19" s="16">
        <v>864341</v>
      </c>
      <c r="F19" s="16">
        <v>864341</v>
      </c>
    </row>
    <row r="20" spans="1:6" x14ac:dyDescent="0.25">
      <c r="A20" s="67" t="s">
        <v>16</v>
      </c>
      <c r="B20" s="67"/>
      <c r="C20" s="67"/>
      <c r="D20" s="17"/>
      <c r="E20" s="16">
        <v>639671</v>
      </c>
      <c r="F20" s="16">
        <v>339868</v>
      </c>
    </row>
    <row r="21" spans="1:6" x14ac:dyDescent="0.25">
      <c r="A21" s="86" t="s">
        <v>17</v>
      </c>
      <c r="B21" s="86"/>
      <c r="C21" s="86"/>
      <c r="D21" s="18"/>
      <c r="E21" s="19">
        <v>21487976</v>
      </c>
      <c r="F21" s="19">
        <v>20112073</v>
      </c>
    </row>
    <row r="22" spans="1:6" x14ac:dyDescent="0.25">
      <c r="A22" s="83" t="s">
        <v>18</v>
      </c>
      <c r="B22" s="83"/>
      <c r="C22" s="83"/>
      <c r="D22" s="14"/>
      <c r="E22" s="16"/>
      <c r="F22" s="16"/>
    </row>
    <row r="23" spans="1:6" x14ac:dyDescent="0.25">
      <c r="A23" s="67" t="s">
        <v>19</v>
      </c>
      <c r="B23" s="67"/>
      <c r="C23" s="67"/>
      <c r="D23" s="17">
        <v>11.12</v>
      </c>
      <c r="E23" s="16">
        <v>1183561</v>
      </c>
      <c r="F23" s="16">
        <v>273323</v>
      </c>
    </row>
    <row r="24" spans="1:6" x14ac:dyDescent="0.25">
      <c r="A24" s="67" t="s">
        <v>20</v>
      </c>
      <c r="B24" s="67"/>
      <c r="C24" s="67"/>
      <c r="D24" s="17"/>
      <c r="E24" s="16">
        <v>3904918</v>
      </c>
      <c r="F24" s="16">
        <v>3798397</v>
      </c>
    </row>
    <row r="25" spans="1:6" x14ac:dyDescent="0.25">
      <c r="A25" s="67" t="s">
        <v>21</v>
      </c>
      <c r="B25" s="67"/>
      <c r="C25" s="67"/>
      <c r="D25" s="17"/>
      <c r="E25" s="16">
        <v>2017015</v>
      </c>
      <c r="F25" s="16">
        <v>1156654</v>
      </c>
    </row>
    <row r="26" spans="1:6" x14ac:dyDescent="0.25">
      <c r="A26" s="67" t="s">
        <v>22</v>
      </c>
      <c r="B26" s="67"/>
      <c r="C26" s="67"/>
      <c r="D26" s="17">
        <v>13</v>
      </c>
      <c r="E26" s="16">
        <v>6117089</v>
      </c>
      <c r="F26" s="16">
        <v>10489689</v>
      </c>
    </row>
    <row r="27" spans="1:6" x14ac:dyDescent="0.25">
      <c r="A27" s="67" t="s">
        <v>23</v>
      </c>
      <c r="B27" s="67"/>
      <c r="C27" s="67"/>
      <c r="D27" s="17"/>
      <c r="E27" s="16">
        <v>1418011</v>
      </c>
      <c r="F27" s="16">
        <v>1161534</v>
      </c>
    </row>
    <row r="28" spans="1:6" x14ac:dyDescent="0.25">
      <c r="A28" s="67" t="s">
        <v>24</v>
      </c>
      <c r="B28" s="67"/>
      <c r="C28" s="67"/>
      <c r="D28" s="17">
        <v>14</v>
      </c>
      <c r="E28" s="16">
        <v>1283123</v>
      </c>
      <c r="F28" s="16">
        <v>1460723</v>
      </c>
    </row>
    <row r="29" spans="1:6" x14ac:dyDescent="0.25">
      <c r="A29" s="67" t="s">
        <v>25</v>
      </c>
      <c r="B29" s="67"/>
      <c r="C29" s="67"/>
      <c r="D29" s="17">
        <v>15</v>
      </c>
      <c r="E29" s="16">
        <v>798460</v>
      </c>
      <c r="F29" s="16">
        <v>337447</v>
      </c>
    </row>
    <row r="30" spans="1:6" x14ac:dyDescent="0.25">
      <c r="A30" s="86" t="s">
        <v>26</v>
      </c>
      <c r="B30" s="86"/>
      <c r="C30" s="86"/>
      <c r="D30" s="20"/>
      <c r="E30" s="19">
        <v>16722177</v>
      </c>
      <c r="F30" s="19">
        <v>18677767</v>
      </c>
    </row>
    <row r="31" spans="1:6" x14ac:dyDescent="0.25">
      <c r="A31" s="67" t="s">
        <v>27</v>
      </c>
      <c r="B31" s="67"/>
      <c r="C31" s="67"/>
      <c r="D31" s="17"/>
      <c r="E31" s="16" t="s">
        <v>119</v>
      </c>
      <c r="F31" s="16" t="s">
        <v>119</v>
      </c>
    </row>
    <row r="32" spans="1:6" x14ac:dyDescent="0.25">
      <c r="A32" s="86" t="s">
        <v>28</v>
      </c>
      <c r="B32" s="86"/>
      <c r="C32" s="86"/>
      <c r="D32" s="20"/>
      <c r="E32" s="19">
        <v>38210153</v>
      </c>
      <c r="F32" s="19">
        <v>38789840</v>
      </c>
    </row>
    <row r="34" spans="1:6" s="13" customFormat="1" ht="18" customHeight="1" x14ac:dyDescent="0.2">
      <c r="A34" s="80" t="s">
        <v>29</v>
      </c>
      <c r="B34" s="81"/>
      <c r="C34" s="82"/>
      <c r="D34" s="12" t="s">
        <v>6</v>
      </c>
      <c r="E34" s="12" t="s">
        <v>7</v>
      </c>
      <c r="F34" s="12" t="s">
        <v>8</v>
      </c>
    </row>
    <row r="35" spans="1:6" x14ac:dyDescent="0.25">
      <c r="A35" s="83" t="s">
        <v>30</v>
      </c>
      <c r="B35" s="83"/>
      <c r="C35" s="83"/>
      <c r="D35" s="21"/>
      <c r="E35" s="22"/>
      <c r="F35" s="22"/>
    </row>
    <row r="36" spans="1:6" x14ac:dyDescent="0.25">
      <c r="A36" s="67" t="s">
        <v>31</v>
      </c>
      <c r="B36" s="67"/>
      <c r="C36" s="67"/>
      <c r="D36" s="17">
        <v>16</v>
      </c>
      <c r="E36" s="16">
        <v>975375</v>
      </c>
      <c r="F36" s="16">
        <v>975375</v>
      </c>
    </row>
    <row r="37" spans="1:6" x14ac:dyDescent="0.25">
      <c r="A37" s="67" t="s">
        <v>32</v>
      </c>
      <c r="B37" s="67"/>
      <c r="C37" s="67"/>
      <c r="D37" s="17"/>
      <c r="E37" s="16">
        <v>8406055</v>
      </c>
      <c r="F37" s="16">
        <v>4451668</v>
      </c>
    </row>
    <row r="38" spans="1:6" x14ac:dyDescent="0.25">
      <c r="A38" s="86" t="s">
        <v>33</v>
      </c>
      <c r="B38" s="86"/>
      <c r="C38" s="86"/>
      <c r="D38" s="20"/>
      <c r="E38" s="19">
        <v>9381430</v>
      </c>
      <c r="F38" s="19">
        <v>5427043</v>
      </c>
    </row>
    <row r="39" spans="1:6" x14ac:dyDescent="0.25">
      <c r="A39" s="83" t="s">
        <v>34</v>
      </c>
      <c r="B39" s="83"/>
      <c r="C39" s="83"/>
      <c r="D39" s="23"/>
      <c r="E39" s="16"/>
      <c r="F39" s="16"/>
    </row>
    <row r="40" spans="1:6" x14ac:dyDescent="0.25">
      <c r="A40" s="67" t="s">
        <v>35</v>
      </c>
      <c r="B40" s="67"/>
      <c r="C40" s="67"/>
      <c r="D40" s="63"/>
      <c r="E40" s="16">
        <v>2686911</v>
      </c>
      <c r="F40" s="16">
        <v>4979674</v>
      </c>
    </row>
    <row r="41" spans="1:6" x14ac:dyDescent="0.25">
      <c r="A41" s="67" t="s">
        <v>36</v>
      </c>
      <c r="B41" s="67"/>
      <c r="C41" s="67"/>
      <c r="D41" s="17"/>
      <c r="E41" s="16">
        <v>1815924</v>
      </c>
      <c r="F41" s="16">
        <v>1809735</v>
      </c>
    </row>
    <row r="42" spans="1:6" x14ac:dyDescent="0.25">
      <c r="A42" s="86" t="s">
        <v>37</v>
      </c>
      <c r="B42" s="86"/>
      <c r="C42" s="86"/>
      <c r="D42" s="20"/>
      <c r="E42" s="19">
        <v>4502835</v>
      </c>
      <c r="F42" s="19">
        <v>6789409</v>
      </c>
    </row>
    <row r="46" spans="1:6" x14ac:dyDescent="0.25">
      <c r="A46" s="83" t="s">
        <v>38</v>
      </c>
      <c r="B46" s="83"/>
      <c r="C46" s="83"/>
      <c r="D46" s="23"/>
      <c r="E46" s="16"/>
      <c r="F46" s="16"/>
    </row>
    <row r="47" spans="1:6" x14ac:dyDescent="0.25">
      <c r="A47" s="67" t="s">
        <v>39</v>
      </c>
      <c r="B47" s="67"/>
      <c r="C47" s="67"/>
      <c r="D47" s="17">
        <v>19</v>
      </c>
      <c r="E47" s="16">
        <v>10306547</v>
      </c>
      <c r="F47" s="16">
        <v>12358869</v>
      </c>
    </row>
    <row r="48" spans="1:6" x14ac:dyDescent="0.25">
      <c r="A48" s="67" t="s">
        <v>40</v>
      </c>
      <c r="B48" s="67"/>
      <c r="C48" s="67"/>
      <c r="D48" s="17"/>
      <c r="E48" s="16">
        <v>26929</v>
      </c>
      <c r="F48" s="16">
        <v>48491</v>
      </c>
    </row>
    <row r="49" spans="1:6" x14ac:dyDescent="0.25">
      <c r="A49" s="67" t="s">
        <v>41</v>
      </c>
      <c r="B49" s="67"/>
      <c r="C49" s="67"/>
      <c r="D49" s="17">
        <v>18</v>
      </c>
      <c r="E49" s="16">
        <v>1440898</v>
      </c>
      <c r="F49" s="16">
        <v>1159609</v>
      </c>
    </row>
    <row r="50" spans="1:6" x14ac:dyDescent="0.25">
      <c r="A50" s="67" t="s">
        <v>42</v>
      </c>
      <c r="B50" s="67"/>
      <c r="C50" s="67"/>
      <c r="D50" s="17"/>
      <c r="E50" s="16">
        <v>9009</v>
      </c>
      <c r="F50" s="16">
        <v>9009</v>
      </c>
    </row>
    <row r="51" spans="1:6" x14ac:dyDescent="0.25">
      <c r="A51" s="67" t="s">
        <v>43</v>
      </c>
      <c r="B51" s="67"/>
      <c r="C51" s="67"/>
      <c r="D51" s="17">
        <v>19</v>
      </c>
      <c r="E51" s="16">
        <v>226566</v>
      </c>
      <c r="F51" s="16">
        <v>226566</v>
      </c>
    </row>
    <row r="52" spans="1:6" x14ac:dyDescent="0.25">
      <c r="A52" s="67" t="s">
        <v>44</v>
      </c>
      <c r="B52" s="67"/>
      <c r="C52" s="67"/>
      <c r="D52" s="17">
        <v>20</v>
      </c>
      <c r="E52" s="16">
        <v>947890</v>
      </c>
      <c r="F52" s="16">
        <v>856040</v>
      </c>
    </row>
    <row r="53" spans="1:6" x14ac:dyDescent="0.25">
      <c r="A53" s="67" t="s">
        <v>45</v>
      </c>
      <c r="B53" s="67"/>
      <c r="C53" s="67"/>
      <c r="D53" s="84">
        <v>21</v>
      </c>
      <c r="E53" s="16">
        <v>10203393</v>
      </c>
      <c r="F53" s="16">
        <v>11115011</v>
      </c>
    </row>
    <row r="54" spans="1:6" x14ac:dyDescent="0.25">
      <c r="A54" s="67" t="s">
        <v>46</v>
      </c>
      <c r="B54" s="67"/>
      <c r="C54" s="67"/>
      <c r="D54" s="85"/>
      <c r="E54" s="16">
        <v>1164656</v>
      </c>
      <c r="F54" s="16">
        <v>799793</v>
      </c>
    </row>
    <row r="55" spans="1:6" x14ac:dyDescent="0.25">
      <c r="A55" s="86" t="s">
        <v>47</v>
      </c>
      <c r="B55" s="86"/>
      <c r="C55" s="86"/>
      <c r="D55" s="20"/>
      <c r="E55" s="19">
        <v>24325888</v>
      </c>
      <c r="F55" s="19">
        <v>26573388</v>
      </c>
    </row>
    <row r="56" spans="1:6" x14ac:dyDescent="0.25">
      <c r="A56" s="86" t="s">
        <v>48</v>
      </c>
      <c r="B56" s="86"/>
      <c r="C56" s="86"/>
      <c r="D56" s="20"/>
      <c r="E56" s="19">
        <v>38210153</v>
      </c>
      <c r="F56" s="19">
        <v>38789840</v>
      </c>
    </row>
    <row r="57" spans="1:6" x14ac:dyDescent="0.25">
      <c r="E57" s="24" t="s">
        <v>119</v>
      </c>
      <c r="F57" s="24" t="s">
        <v>119</v>
      </c>
    </row>
    <row r="58" spans="1:6" s="26" customFormat="1" ht="15.75" x14ac:dyDescent="0.25">
      <c r="A58" s="89" t="s">
        <v>49</v>
      </c>
      <c r="B58" s="90"/>
      <c r="C58" s="90"/>
      <c r="D58" s="91"/>
      <c r="E58" s="25">
        <v>975375</v>
      </c>
      <c r="F58" s="25">
        <v>975375</v>
      </c>
    </row>
    <row r="59" spans="1:6" s="26" customFormat="1" ht="15.75" x14ac:dyDescent="0.25">
      <c r="A59" s="89" t="s">
        <v>50</v>
      </c>
      <c r="B59" s="90"/>
      <c r="C59" s="90"/>
      <c r="D59" s="91"/>
      <c r="E59" s="27">
        <v>9560</v>
      </c>
      <c r="F59" s="27">
        <v>5496</v>
      </c>
    </row>
    <row r="63" spans="1:6" ht="15.75" x14ac:dyDescent="0.25">
      <c r="A63" s="1" t="s">
        <v>51</v>
      </c>
      <c r="B63" s="92" t="s">
        <v>120</v>
      </c>
      <c r="C63" s="92"/>
      <c r="D63" s="92"/>
      <c r="E63" s="93" t="s">
        <v>52</v>
      </c>
      <c r="F63" s="93"/>
    </row>
    <row r="64" spans="1:6" x14ac:dyDescent="0.25">
      <c r="A64" s="28"/>
      <c r="B64" s="87" t="s">
        <v>53</v>
      </c>
      <c r="C64" s="87"/>
      <c r="D64" s="87"/>
      <c r="E64" s="88" t="s">
        <v>54</v>
      </c>
      <c r="F64" s="88"/>
    </row>
    <row r="65" spans="1:6" x14ac:dyDescent="0.25">
      <c r="A65" s="30"/>
    </row>
    <row r="66" spans="1:6" ht="15.75" x14ac:dyDescent="0.25">
      <c r="A66" s="1" t="s">
        <v>55</v>
      </c>
      <c r="B66" s="92" t="s">
        <v>121</v>
      </c>
      <c r="C66" s="92"/>
      <c r="D66" s="92"/>
      <c r="E66" s="93" t="s">
        <v>52</v>
      </c>
      <c r="F66" s="93"/>
    </row>
    <row r="67" spans="1:6" x14ac:dyDescent="0.25">
      <c r="A67" s="28"/>
      <c r="B67" s="87" t="s">
        <v>53</v>
      </c>
      <c r="C67" s="87"/>
      <c r="D67" s="87"/>
      <c r="E67" s="88" t="s">
        <v>54</v>
      </c>
      <c r="F67" s="88"/>
    </row>
    <row r="68" spans="1:6" x14ac:dyDescent="0.25">
      <c r="A68" s="31" t="s">
        <v>56</v>
      </c>
      <c r="B68" s="8"/>
      <c r="C68" s="8"/>
      <c r="D68" s="8"/>
      <c r="E68" s="8"/>
      <c r="F68" s="8"/>
    </row>
  </sheetData>
  <mergeCells count="63">
    <mergeCell ref="B67:D67"/>
    <mergeCell ref="E67:F67"/>
    <mergeCell ref="A55:C55"/>
    <mergeCell ref="A56:C56"/>
    <mergeCell ref="A58:D58"/>
    <mergeCell ref="A59:D59"/>
    <mergeCell ref="B63:D63"/>
    <mergeCell ref="E63:F63"/>
    <mergeCell ref="B64:D64"/>
    <mergeCell ref="E64:F64"/>
    <mergeCell ref="B66:D66"/>
    <mergeCell ref="E66:F66"/>
    <mergeCell ref="A52:C52"/>
    <mergeCell ref="A53:C53"/>
    <mergeCell ref="D53:D54"/>
    <mergeCell ref="A54:C54"/>
    <mergeCell ref="A40:C40"/>
    <mergeCell ref="A51:C51"/>
    <mergeCell ref="A41:C41"/>
    <mergeCell ref="A42:C42"/>
    <mergeCell ref="A46:C46"/>
    <mergeCell ref="A47:C47"/>
    <mergeCell ref="A48:C48"/>
    <mergeCell ref="A49:C49"/>
    <mergeCell ref="A50:C50"/>
    <mergeCell ref="A32:C32"/>
    <mergeCell ref="A34:C34"/>
    <mergeCell ref="A35:C35"/>
    <mergeCell ref="A36:C36"/>
    <mergeCell ref="A37:C37"/>
    <mergeCell ref="A38:C38"/>
    <mergeCell ref="A39:C39"/>
    <mergeCell ref="A31:C31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4:C14"/>
    <mergeCell ref="A15:C15"/>
    <mergeCell ref="A16:C16"/>
    <mergeCell ref="A17:C17"/>
    <mergeCell ref="A18:C18"/>
    <mergeCell ref="A19:C19"/>
    <mergeCell ref="A20:C20"/>
    <mergeCell ref="A6:F6"/>
    <mergeCell ref="B7:E7"/>
    <mergeCell ref="A9:C10"/>
    <mergeCell ref="D9:D10"/>
    <mergeCell ref="E9:E10"/>
    <mergeCell ref="F9:F10"/>
    <mergeCell ref="A11:C11"/>
    <mergeCell ref="A12:C12"/>
    <mergeCell ref="A13:C13"/>
    <mergeCell ref="A1:B1"/>
    <mergeCell ref="C1:F1"/>
    <mergeCell ref="A4:B4"/>
    <mergeCell ref="C4:E4"/>
  </mergeCells>
  <conditionalFormatting sqref="A9">
    <cfRule type="expression" dxfId="13" priority="6" stopIfTrue="1">
      <formula>OR(E57&lt;&gt;"", F57&lt;&gt;"")</formula>
    </cfRule>
    <cfRule type="expression" dxfId="12" priority="7" stopIfTrue="1">
      <formula>OR(E74&lt;&gt;"", F74&lt;&gt;"")</formula>
    </cfRule>
  </conditionalFormatting>
  <conditionalFormatting sqref="B9">
    <cfRule type="expression" dxfId="11" priority="4" stopIfTrue="1">
      <formula>OR(F57&lt;&gt;"", G60&lt;&gt;"")</formula>
    </cfRule>
    <cfRule type="expression" dxfId="10" priority="5" stopIfTrue="1">
      <formula>OR(F74&lt;&gt;"", G74&lt;&gt;"")</formula>
    </cfRule>
  </conditionalFormatting>
  <conditionalFormatting sqref="C9:C10 A10:B10">
    <cfRule type="expression" dxfId="9" priority="2" stopIfTrue="1">
      <formula>OR(E60&lt;&gt;"", F60&lt;&gt;"")</formula>
    </cfRule>
    <cfRule type="expression" dxfId="8" priority="3" stopIfTrue="1">
      <formula>OR(E74&lt;&gt;"", F74&lt;&gt;"")</formula>
    </cfRule>
  </conditionalFormatting>
  <conditionalFormatting sqref="E9:F9">
    <cfRule type="expression" dxfId="7" priority="1" stopIfTrue="1">
      <formula>E74&lt;&gt;""</formula>
    </cfRule>
  </conditionalFormatting>
  <printOptions horizontalCentered="1"/>
  <pageMargins left="0.98425196850393704" right="0.39370078740157483" top="0.59055118110236227" bottom="0.59055118110236227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452A-821D-45CC-961E-949BBA6B3088}">
  <sheetPr>
    <pageSetUpPr fitToPage="1"/>
  </sheetPr>
  <dimension ref="A1:F34"/>
  <sheetViews>
    <sheetView zoomScale="85" zoomScaleNormal="85" workbookViewId="0">
      <pane ySplit="10" topLeftCell="A11" activePane="bottomLeft" state="frozen"/>
      <selection sqref="A1:B1"/>
      <selection pane="bottomLeft" activeCell="E8" sqref="E8:F9"/>
    </sheetView>
  </sheetViews>
  <sheetFormatPr defaultRowHeight="15" x14ac:dyDescent="0.25"/>
  <cols>
    <col min="1" max="1" width="30.7109375" style="3" customWidth="1"/>
    <col min="2" max="2" width="15.7109375" style="3" customWidth="1"/>
    <col min="3" max="3" width="25.7109375" style="3" customWidth="1"/>
    <col min="4" max="4" width="8.5703125" style="3" customWidth="1"/>
    <col min="5" max="6" width="18.7109375" style="3" customWidth="1"/>
    <col min="7" max="223" width="9.140625" style="3"/>
    <col min="224" max="224" width="9.140625" style="3" customWidth="1"/>
    <col min="225" max="225" width="4.28515625" style="3" customWidth="1"/>
    <col min="226" max="16384" width="9.140625" style="3"/>
  </cols>
  <sheetData>
    <row r="1" spans="1:6" ht="15.75" x14ac:dyDescent="0.25">
      <c r="A1" s="95" t="s">
        <v>57</v>
      </c>
      <c r="B1" s="95"/>
      <c r="C1" s="96" t="s">
        <v>122</v>
      </c>
      <c r="D1" s="96"/>
      <c r="E1" s="96"/>
      <c r="F1" s="32"/>
    </row>
    <row r="2" spans="1:6" s="11" customFormat="1" ht="10.5" customHeight="1" x14ac:dyDescent="0.15">
      <c r="A2" s="33"/>
      <c r="B2" s="33"/>
      <c r="C2" s="33"/>
      <c r="D2" s="33"/>
      <c r="E2" s="33"/>
      <c r="F2" s="33"/>
    </row>
    <row r="3" spans="1:6" ht="15.75" x14ac:dyDescent="0.25">
      <c r="A3" s="97" t="s">
        <v>58</v>
      </c>
      <c r="B3" s="97"/>
      <c r="C3" s="66" t="s">
        <v>123</v>
      </c>
      <c r="D3" s="66"/>
      <c r="E3" s="66"/>
      <c r="F3" s="6"/>
    </row>
    <row r="4" spans="1:6" s="11" customFormat="1" ht="10.5" customHeight="1" x14ac:dyDescent="0.15">
      <c r="A4" s="33"/>
      <c r="B4" s="33"/>
      <c r="C4" s="33"/>
      <c r="D4" s="33"/>
      <c r="E4" s="33"/>
      <c r="F4" s="33"/>
    </row>
    <row r="5" spans="1:6" ht="44.25" customHeight="1" x14ac:dyDescent="0.25">
      <c r="A5" s="98" t="s">
        <v>127</v>
      </c>
      <c r="B5" s="98"/>
      <c r="C5" s="98"/>
      <c r="D5" s="98"/>
      <c r="E5" s="98"/>
      <c r="F5" s="98"/>
    </row>
    <row r="6" spans="1:6" ht="15" customHeight="1" x14ac:dyDescent="0.25">
      <c r="A6" s="94" t="s">
        <v>128</v>
      </c>
      <c r="B6" s="94"/>
      <c r="C6" s="94"/>
      <c r="D6" s="94"/>
      <c r="E6" s="94"/>
      <c r="F6" s="94"/>
    </row>
    <row r="7" spans="1:6" ht="15" customHeight="1" x14ac:dyDescent="0.25">
      <c r="A7" s="34"/>
      <c r="B7" s="34"/>
      <c r="C7" s="34"/>
      <c r="D7" s="34"/>
      <c r="F7" s="9" t="s">
        <v>126</v>
      </c>
    </row>
    <row r="8" spans="1:6" s="35" customFormat="1" ht="30" customHeight="1" x14ac:dyDescent="0.25">
      <c r="A8" s="70" t="s">
        <v>59</v>
      </c>
      <c r="B8" s="71"/>
      <c r="C8" s="72"/>
      <c r="D8" s="76" t="s">
        <v>2</v>
      </c>
      <c r="E8" s="78" t="s">
        <v>130</v>
      </c>
      <c r="F8" s="78" t="s">
        <v>131</v>
      </c>
    </row>
    <row r="9" spans="1:6" s="35" customFormat="1" ht="30" customHeight="1" x14ac:dyDescent="0.25">
      <c r="A9" s="73"/>
      <c r="B9" s="74"/>
      <c r="C9" s="75"/>
      <c r="D9" s="77"/>
      <c r="E9" s="79"/>
      <c r="F9" s="79"/>
    </row>
    <row r="10" spans="1:6" s="36" customFormat="1" ht="12.75" customHeight="1" x14ac:dyDescent="0.2">
      <c r="A10" s="100">
        <v>1</v>
      </c>
      <c r="B10" s="100"/>
      <c r="C10" s="100"/>
      <c r="D10" s="12">
        <v>2</v>
      </c>
      <c r="E10" s="12">
        <v>3</v>
      </c>
      <c r="F10" s="12">
        <v>4</v>
      </c>
    </row>
    <row r="11" spans="1:6" ht="15" customHeight="1" x14ac:dyDescent="0.25">
      <c r="A11" s="99" t="s">
        <v>60</v>
      </c>
      <c r="B11" s="99"/>
      <c r="C11" s="99"/>
      <c r="D11" s="17">
        <v>1</v>
      </c>
      <c r="E11" s="16">
        <v>12136583</v>
      </c>
      <c r="F11" s="16">
        <v>7763730</v>
      </c>
    </row>
    <row r="12" spans="1:6" ht="15" customHeight="1" x14ac:dyDescent="0.25">
      <c r="A12" s="99" t="s">
        <v>61</v>
      </c>
      <c r="B12" s="99"/>
      <c r="C12" s="99"/>
      <c r="D12" s="17"/>
      <c r="E12" s="16">
        <v>6475358</v>
      </c>
      <c r="F12" s="16">
        <v>7277828</v>
      </c>
    </row>
    <row r="13" spans="1:6" ht="15" customHeight="1" x14ac:dyDescent="0.25">
      <c r="A13" s="101" t="s">
        <v>62</v>
      </c>
      <c r="B13" s="101"/>
      <c r="C13" s="101"/>
      <c r="D13" s="37"/>
      <c r="E13" s="38">
        <v>5661225</v>
      </c>
      <c r="F13" s="38">
        <v>485902</v>
      </c>
    </row>
    <row r="14" spans="1:6" ht="15" customHeight="1" x14ac:dyDescent="0.25">
      <c r="A14" s="99" t="s">
        <v>63</v>
      </c>
      <c r="B14" s="99"/>
      <c r="C14" s="99"/>
      <c r="D14" s="17"/>
      <c r="E14" s="16">
        <v>1760831</v>
      </c>
      <c r="F14" s="16">
        <v>819986</v>
      </c>
    </row>
    <row r="15" spans="1:6" ht="15" customHeight="1" x14ac:dyDescent="0.25">
      <c r="A15" s="99" t="s">
        <v>64</v>
      </c>
      <c r="B15" s="99"/>
      <c r="C15" s="99"/>
      <c r="D15" s="17"/>
      <c r="E15" s="16">
        <v>1201921</v>
      </c>
      <c r="F15" s="16">
        <v>956405</v>
      </c>
    </row>
    <row r="16" spans="1:6" ht="15" customHeight="1" x14ac:dyDescent="0.25">
      <c r="A16" s="101" t="s">
        <v>65</v>
      </c>
      <c r="B16" s="101"/>
      <c r="C16" s="101"/>
      <c r="D16" s="37"/>
      <c r="E16" s="38">
        <v>2698473</v>
      </c>
      <c r="F16" s="38">
        <v>-1290489</v>
      </c>
    </row>
    <row r="17" spans="1:6" ht="15" customHeight="1" x14ac:dyDescent="0.25">
      <c r="A17" s="99" t="s">
        <v>66</v>
      </c>
      <c r="B17" s="99"/>
      <c r="C17" s="99"/>
      <c r="D17" s="17">
        <v>2</v>
      </c>
      <c r="E17" s="16">
        <v>821136</v>
      </c>
      <c r="F17" s="16">
        <v>809945</v>
      </c>
    </row>
    <row r="18" spans="1:6" ht="15" customHeight="1" x14ac:dyDescent="0.25">
      <c r="A18" s="99" t="s">
        <v>67</v>
      </c>
      <c r="B18" s="99"/>
      <c r="C18" s="99"/>
      <c r="D18" s="17"/>
      <c r="E18" s="16">
        <v>587344</v>
      </c>
      <c r="F18" s="16">
        <v>563430</v>
      </c>
    </row>
    <row r="19" spans="1:6" ht="15" customHeight="1" x14ac:dyDescent="0.25">
      <c r="A19" s="99" t="s">
        <v>68</v>
      </c>
      <c r="B19" s="99"/>
      <c r="C19" s="99"/>
      <c r="D19" s="17"/>
      <c r="E19" s="16">
        <v>2804600</v>
      </c>
      <c r="F19" s="16">
        <v>3557517</v>
      </c>
    </row>
    <row r="20" spans="1:6" ht="15" customHeight="1" x14ac:dyDescent="0.25">
      <c r="A20" s="99" t="s">
        <v>69</v>
      </c>
      <c r="B20" s="99"/>
      <c r="C20" s="99"/>
      <c r="D20" s="17"/>
      <c r="E20" s="16">
        <v>1781740</v>
      </c>
      <c r="F20" s="16">
        <v>3942526</v>
      </c>
    </row>
    <row r="21" spans="1:6" ht="15" customHeight="1" x14ac:dyDescent="0.25">
      <c r="A21" s="101" t="s">
        <v>70</v>
      </c>
      <c r="B21" s="101"/>
      <c r="C21" s="101"/>
      <c r="D21" s="37"/>
      <c r="E21" s="38">
        <v>3955125</v>
      </c>
      <c r="F21" s="38">
        <v>-1428983</v>
      </c>
    </row>
    <row r="22" spans="1:6" ht="15" customHeight="1" x14ac:dyDescent="0.25">
      <c r="A22" s="99" t="s">
        <v>71</v>
      </c>
      <c r="B22" s="99"/>
      <c r="C22" s="99"/>
      <c r="D22" s="17"/>
      <c r="E22" s="16">
        <v>738</v>
      </c>
      <c r="F22" s="16">
        <v>7811</v>
      </c>
    </row>
    <row r="23" spans="1:6" ht="22.5" customHeight="1" x14ac:dyDescent="0.25">
      <c r="A23" s="101" t="s">
        <v>72</v>
      </c>
      <c r="B23" s="101"/>
      <c r="C23" s="101"/>
      <c r="D23" s="39"/>
      <c r="E23" s="38">
        <v>3954387</v>
      </c>
      <c r="F23" s="38">
        <v>-1436794</v>
      </c>
    </row>
    <row r="24" spans="1:6" ht="15" customHeight="1" x14ac:dyDescent="0.25">
      <c r="A24" s="101" t="s">
        <v>73</v>
      </c>
      <c r="B24" s="101"/>
      <c r="C24" s="101"/>
      <c r="D24" s="37"/>
      <c r="E24" s="38"/>
      <c r="F24" s="38"/>
    </row>
    <row r="25" spans="1:6" ht="15" customHeight="1" x14ac:dyDescent="0.25">
      <c r="A25" s="99" t="s">
        <v>74</v>
      </c>
      <c r="B25" s="99"/>
      <c r="C25" s="99"/>
      <c r="D25" s="17"/>
      <c r="E25" s="16"/>
      <c r="F25" s="16"/>
    </row>
    <row r="26" spans="1:6" ht="15" customHeight="1" x14ac:dyDescent="0.25">
      <c r="A26" s="99" t="s">
        <v>75</v>
      </c>
      <c r="B26" s="99"/>
      <c r="C26" s="99"/>
      <c r="D26" s="17"/>
      <c r="E26" s="16">
        <v>4054</v>
      </c>
      <c r="F26" s="16">
        <v>-1473</v>
      </c>
    </row>
    <row r="29" spans="1:6" ht="15.75" x14ac:dyDescent="0.25">
      <c r="A29" s="1" t="s">
        <v>51</v>
      </c>
      <c r="B29" s="92" t="s">
        <v>120</v>
      </c>
      <c r="C29" s="92"/>
      <c r="D29" s="92"/>
      <c r="E29" s="93" t="s">
        <v>52</v>
      </c>
      <c r="F29" s="93"/>
    </row>
    <row r="30" spans="1:6" x14ac:dyDescent="0.25">
      <c r="A30" s="28"/>
      <c r="B30" s="87" t="s">
        <v>53</v>
      </c>
      <c r="C30" s="87"/>
      <c r="D30" s="87"/>
      <c r="E30" s="88" t="s">
        <v>54</v>
      </c>
      <c r="F30" s="88"/>
    </row>
    <row r="31" spans="1:6" x14ac:dyDescent="0.25">
      <c r="A31" s="30"/>
    </row>
    <row r="32" spans="1:6" ht="15.75" x14ac:dyDescent="0.25">
      <c r="A32" s="1" t="s">
        <v>55</v>
      </c>
      <c r="B32" s="92" t="s">
        <v>121</v>
      </c>
      <c r="C32" s="92"/>
      <c r="D32" s="92"/>
      <c r="E32" s="93" t="s">
        <v>52</v>
      </c>
      <c r="F32" s="93"/>
    </row>
    <row r="33" spans="1:6" x14ac:dyDescent="0.25">
      <c r="A33" s="28"/>
      <c r="B33" s="87" t="s">
        <v>53</v>
      </c>
      <c r="C33" s="87"/>
      <c r="D33" s="87"/>
      <c r="E33" s="88" t="s">
        <v>54</v>
      </c>
      <c r="F33" s="88"/>
    </row>
    <row r="34" spans="1:6" x14ac:dyDescent="0.25">
      <c r="A34" s="31" t="s">
        <v>56</v>
      </c>
      <c r="B34" s="8"/>
      <c r="C34" s="8"/>
      <c r="D34" s="8"/>
      <c r="E34" s="8"/>
      <c r="F34" s="8"/>
    </row>
  </sheetData>
  <mergeCells count="35">
    <mergeCell ref="B33:D33"/>
    <mergeCell ref="E33:F33"/>
    <mergeCell ref="B29:D29"/>
    <mergeCell ref="E29:F29"/>
    <mergeCell ref="B30:D30"/>
    <mergeCell ref="E30:F30"/>
    <mergeCell ref="B32:D32"/>
    <mergeCell ref="E32:F32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7:C17"/>
    <mergeCell ref="A8:C9"/>
    <mergeCell ref="D8:D9"/>
    <mergeCell ref="E8:E9"/>
    <mergeCell ref="F8:F9"/>
    <mergeCell ref="A10:C10"/>
    <mergeCell ref="A11:C11"/>
    <mergeCell ref="A12:C12"/>
    <mergeCell ref="A13:C13"/>
    <mergeCell ref="A14:C14"/>
    <mergeCell ref="A15:C15"/>
    <mergeCell ref="A16:C16"/>
    <mergeCell ref="A6:F6"/>
    <mergeCell ref="A1:B1"/>
    <mergeCell ref="C1:E1"/>
    <mergeCell ref="A3:B3"/>
    <mergeCell ref="C3:E3"/>
    <mergeCell ref="A5:F5"/>
  </mergeCells>
  <conditionalFormatting sqref="E8">
    <cfRule type="expression" dxfId="6" priority="2" stopIfTrue="1">
      <formula>#REF!&lt;&gt;""</formula>
    </cfRule>
  </conditionalFormatting>
  <conditionalFormatting sqref="F8">
    <cfRule type="expression" dxfId="5" priority="1" stopIfTrue="1">
      <formula>#REF!&lt;&gt;""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6A5A-0604-45D6-A199-0607E78CCDBF}">
  <sheetPr>
    <pageSetUpPr fitToPage="1"/>
  </sheetPr>
  <dimension ref="A1:F51"/>
  <sheetViews>
    <sheetView zoomScale="85" zoomScaleNormal="85" workbookViewId="0">
      <selection activeCell="A15" sqref="A15:XFD15"/>
    </sheetView>
  </sheetViews>
  <sheetFormatPr defaultColWidth="4.5703125" defaultRowHeight="15" x14ac:dyDescent="0.25"/>
  <cols>
    <col min="1" max="1" width="20.7109375" style="3" customWidth="1"/>
    <col min="2" max="2" width="23.28515625" style="3" customWidth="1"/>
    <col min="3" max="3" width="30.7109375" style="3" customWidth="1"/>
    <col min="4" max="4" width="8.5703125" style="3" customWidth="1"/>
    <col min="5" max="6" width="18.7109375" style="3" customWidth="1"/>
    <col min="7" max="182" width="9.140625" style="3" customWidth="1"/>
    <col min="183" max="204" width="3" style="3" customWidth="1"/>
    <col min="205" max="206" width="5.5703125" style="3" customWidth="1"/>
    <col min="207" max="208" width="16.42578125" style="3" customWidth="1"/>
    <col min="209" max="16384" width="4.5703125" style="3"/>
  </cols>
  <sheetData>
    <row r="1" spans="1:6" s="35" customFormat="1" ht="18" customHeight="1" x14ac:dyDescent="0.25">
      <c r="A1" s="95" t="s">
        <v>76</v>
      </c>
      <c r="B1" s="95"/>
      <c r="C1" s="103" t="s">
        <v>122</v>
      </c>
      <c r="D1" s="103"/>
      <c r="E1" s="103"/>
      <c r="F1" s="40"/>
    </row>
    <row r="2" spans="1:6" s="11" customFormat="1" ht="10.5" customHeight="1" x14ac:dyDescent="0.15">
      <c r="A2" s="33"/>
      <c r="B2" s="33"/>
      <c r="C2" s="33"/>
      <c r="D2" s="33"/>
      <c r="E2" s="33"/>
      <c r="F2" s="33"/>
    </row>
    <row r="3" spans="1:6" ht="15.75" x14ac:dyDescent="0.25">
      <c r="A3" s="97" t="s">
        <v>77</v>
      </c>
      <c r="B3" s="97"/>
      <c r="C3" s="66" t="s">
        <v>123</v>
      </c>
      <c r="D3" s="66"/>
      <c r="E3" s="66"/>
      <c r="F3" s="41"/>
    </row>
    <row r="4" spans="1:6" s="11" customFormat="1" ht="10.5" customHeight="1" x14ac:dyDescent="0.15">
      <c r="A4" s="33"/>
      <c r="B4" s="33"/>
      <c r="C4" s="33"/>
      <c r="D4" s="33"/>
      <c r="E4" s="33"/>
      <c r="F4" s="33"/>
    </row>
    <row r="5" spans="1:6" s="35" customFormat="1" ht="39" customHeight="1" x14ac:dyDescent="0.25">
      <c r="A5" s="98" t="s">
        <v>129</v>
      </c>
      <c r="B5" s="98"/>
      <c r="C5" s="98"/>
      <c r="D5" s="98"/>
      <c r="E5" s="98"/>
      <c r="F5" s="98"/>
    </row>
    <row r="6" spans="1:6" s="35" customFormat="1" x14ac:dyDescent="0.25">
      <c r="A6" s="94" t="s">
        <v>128</v>
      </c>
      <c r="B6" s="94"/>
      <c r="C6" s="94"/>
      <c r="D6" s="94"/>
      <c r="E6" s="94"/>
      <c r="F6" s="94"/>
    </row>
    <row r="7" spans="1:6" s="35" customFormat="1" ht="15" customHeight="1" x14ac:dyDescent="0.25">
      <c r="F7" s="9" t="s">
        <v>126</v>
      </c>
    </row>
    <row r="8" spans="1:6" s="35" customFormat="1" ht="30" customHeight="1" x14ac:dyDescent="0.25">
      <c r="A8" s="104" t="s">
        <v>59</v>
      </c>
      <c r="B8" s="105"/>
      <c r="C8" s="106"/>
      <c r="D8" s="76" t="s">
        <v>2</v>
      </c>
      <c r="E8" s="78" t="s">
        <v>130</v>
      </c>
      <c r="F8" s="78" t="s">
        <v>131</v>
      </c>
    </row>
    <row r="9" spans="1:6" s="35" customFormat="1" ht="30" customHeight="1" x14ac:dyDescent="0.25">
      <c r="A9" s="107"/>
      <c r="B9" s="108"/>
      <c r="C9" s="109"/>
      <c r="D9" s="77"/>
      <c r="E9" s="79"/>
      <c r="F9" s="79"/>
    </row>
    <row r="10" spans="1:6" s="36" customFormat="1" ht="12.75" x14ac:dyDescent="0.2">
      <c r="A10" s="110">
        <v>1</v>
      </c>
      <c r="B10" s="110"/>
      <c r="C10" s="110"/>
      <c r="D10" s="42">
        <v>2</v>
      </c>
      <c r="E10" s="12">
        <v>3</v>
      </c>
      <c r="F10" s="12">
        <v>4</v>
      </c>
    </row>
    <row r="11" spans="1:6" s="35" customFormat="1" ht="15" customHeight="1" x14ac:dyDescent="0.25">
      <c r="A11" s="102" t="s">
        <v>78</v>
      </c>
      <c r="B11" s="102"/>
      <c r="C11" s="102"/>
      <c r="D11" s="102"/>
      <c r="E11" s="43"/>
      <c r="F11" s="43"/>
    </row>
    <row r="12" spans="1:6" s="45" customFormat="1" ht="15.75" customHeight="1" x14ac:dyDescent="0.2">
      <c r="A12" s="112" t="s">
        <v>79</v>
      </c>
      <c r="B12" s="112"/>
      <c r="C12" s="112"/>
      <c r="D12" s="44"/>
      <c r="E12" s="38">
        <v>14054427</v>
      </c>
      <c r="F12" s="38">
        <v>11840792</v>
      </c>
    </row>
    <row r="13" spans="1:6" s="35" customFormat="1" ht="15.75" customHeight="1" x14ac:dyDescent="0.25">
      <c r="A13" s="111" t="s">
        <v>80</v>
      </c>
      <c r="B13" s="111"/>
      <c r="C13" s="111"/>
      <c r="D13" s="46"/>
      <c r="E13" s="16">
        <v>716046</v>
      </c>
      <c r="F13" s="16">
        <v>3084919</v>
      </c>
    </row>
    <row r="14" spans="1:6" s="35" customFormat="1" ht="15.75" customHeight="1" x14ac:dyDescent="0.25">
      <c r="A14" s="111" t="s">
        <v>81</v>
      </c>
      <c r="B14" s="111"/>
      <c r="C14" s="111"/>
      <c r="D14" s="46"/>
      <c r="E14" s="16">
        <v>13313359</v>
      </c>
      <c r="F14" s="16">
        <v>7949715</v>
      </c>
    </row>
    <row r="15" spans="1:6" s="35" customFormat="1" ht="15.75" customHeight="1" x14ac:dyDescent="0.25">
      <c r="A15" s="111" t="s">
        <v>82</v>
      </c>
      <c r="B15" s="111"/>
      <c r="C15" s="111"/>
      <c r="D15" s="46"/>
      <c r="E15" s="16">
        <v>24824</v>
      </c>
      <c r="F15" s="16">
        <v>803140</v>
      </c>
    </row>
    <row r="16" spans="1:6" s="35" customFormat="1" ht="15.75" customHeight="1" x14ac:dyDescent="0.25">
      <c r="A16" s="111" t="s">
        <v>83</v>
      </c>
      <c r="B16" s="111"/>
      <c r="C16" s="111"/>
      <c r="D16" s="46"/>
      <c r="E16" s="16">
        <v>198</v>
      </c>
      <c r="F16" s="16">
        <v>3018</v>
      </c>
    </row>
    <row r="17" spans="1:6" s="45" customFormat="1" ht="15.75" customHeight="1" x14ac:dyDescent="0.2">
      <c r="A17" s="112" t="s">
        <v>84</v>
      </c>
      <c r="B17" s="112"/>
      <c r="C17" s="112"/>
      <c r="D17" s="44"/>
      <c r="E17" s="38">
        <v>7848415</v>
      </c>
      <c r="F17" s="38">
        <v>25894500</v>
      </c>
    </row>
    <row r="18" spans="1:6" s="35" customFormat="1" ht="15.75" customHeight="1" x14ac:dyDescent="0.25">
      <c r="A18" s="111" t="s">
        <v>85</v>
      </c>
      <c r="B18" s="111"/>
      <c r="C18" s="111"/>
      <c r="D18" s="46"/>
      <c r="E18" s="16">
        <v>533882</v>
      </c>
      <c r="F18" s="16">
        <v>4588220</v>
      </c>
    </row>
    <row r="19" spans="1:6" s="35" customFormat="1" ht="15.75" customHeight="1" x14ac:dyDescent="0.25">
      <c r="A19" s="111" t="s">
        <v>86</v>
      </c>
      <c r="B19" s="111"/>
      <c r="C19" s="111"/>
      <c r="D19" s="46"/>
      <c r="E19" s="16">
        <v>2173045</v>
      </c>
      <c r="F19" s="16">
        <v>16858738</v>
      </c>
    </row>
    <row r="20" spans="1:6" s="35" customFormat="1" ht="15.75" customHeight="1" x14ac:dyDescent="0.25">
      <c r="A20" s="111" t="s">
        <v>87</v>
      </c>
      <c r="B20" s="111"/>
      <c r="C20" s="111"/>
      <c r="D20" s="46"/>
      <c r="E20" s="16">
        <v>2041414</v>
      </c>
      <c r="F20" s="16">
        <v>1876926</v>
      </c>
    </row>
    <row r="21" spans="1:6" s="35" customFormat="1" ht="15.75" customHeight="1" x14ac:dyDescent="0.25">
      <c r="A21" s="111" t="s">
        <v>88</v>
      </c>
      <c r="B21" s="111"/>
      <c r="C21" s="111"/>
      <c r="D21" s="46"/>
      <c r="E21" s="16">
        <v>2995170</v>
      </c>
      <c r="F21" s="16">
        <v>2427988</v>
      </c>
    </row>
    <row r="22" spans="1:6" s="35" customFormat="1" ht="15.75" customHeight="1" x14ac:dyDescent="0.25">
      <c r="A22" s="111" t="s">
        <v>89</v>
      </c>
      <c r="B22" s="111"/>
      <c r="C22" s="111"/>
      <c r="D22" s="46"/>
      <c r="E22" s="16">
        <v>104904</v>
      </c>
      <c r="F22" s="16">
        <v>142628</v>
      </c>
    </row>
    <row r="23" spans="1:6" s="45" customFormat="1" ht="15.75" customHeight="1" x14ac:dyDescent="0.2">
      <c r="A23" s="112" t="s">
        <v>90</v>
      </c>
      <c r="B23" s="112"/>
      <c r="C23" s="112"/>
      <c r="D23" s="44"/>
      <c r="E23" s="38">
        <v>6206012</v>
      </c>
      <c r="F23" s="38">
        <v>-14053708</v>
      </c>
    </row>
    <row r="24" spans="1:6" s="35" customFormat="1" ht="15" customHeight="1" x14ac:dyDescent="0.25">
      <c r="A24" s="102" t="s">
        <v>91</v>
      </c>
      <c r="B24" s="102"/>
      <c r="C24" s="102"/>
      <c r="D24" s="102"/>
      <c r="E24" s="43"/>
      <c r="F24" s="43"/>
    </row>
    <row r="25" spans="1:6" s="45" customFormat="1" ht="15.75" customHeight="1" x14ac:dyDescent="0.2">
      <c r="A25" s="112" t="s">
        <v>92</v>
      </c>
      <c r="B25" s="112"/>
      <c r="C25" s="112"/>
      <c r="D25" s="44"/>
      <c r="E25" s="38">
        <v>450</v>
      </c>
      <c r="F25" s="38">
        <v>3150</v>
      </c>
    </row>
    <row r="26" spans="1:6" s="35" customFormat="1" ht="15" customHeight="1" x14ac:dyDescent="0.25">
      <c r="A26" s="111" t="s">
        <v>83</v>
      </c>
      <c r="B26" s="111"/>
      <c r="C26" s="111"/>
      <c r="D26" s="46"/>
      <c r="E26" s="16">
        <v>450</v>
      </c>
      <c r="F26" s="16">
        <v>3150</v>
      </c>
    </row>
    <row r="27" spans="1:6" s="45" customFormat="1" ht="15.75" customHeight="1" x14ac:dyDescent="0.2">
      <c r="A27" s="112" t="s">
        <v>93</v>
      </c>
      <c r="B27" s="112"/>
      <c r="C27" s="112"/>
      <c r="D27" s="44"/>
      <c r="E27" s="38">
        <v>450</v>
      </c>
      <c r="F27" s="38">
        <v>3150</v>
      </c>
    </row>
    <row r="28" spans="1:6" s="35" customFormat="1" ht="15" customHeight="1" x14ac:dyDescent="0.25">
      <c r="A28" s="111" t="s">
        <v>94</v>
      </c>
      <c r="B28" s="111"/>
      <c r="C28" s="111"/>
      <c r="D28" s="46"/>
      <c r="E28" s="16">
        <v>450</v>
      </c>
      <c r="F28" s="16">
        <v>3150</v>
      </c>
    </row>
    <row r="29" spans="1:6" s="45" customFormat="1" ht="15.75" customHeight="1" x14ac:dyDescent="0.2">
      <c r="A29" s="112" t="s">
        <v>95</v>
      </c>
      <c r="B29" s="112"/>
      <c r="C29" s="112"/>
      <c r="D29" s="44"/>
      <c r="E29" s="38" t="s">
        <v>119</v>
      </c>
      <c r="F29" s="38" t="s">
        <v>119</v>
      </c>
    </row>
    <row r="30" spans="1:6" s="35" customFormat="1" ht="15" customHeight="1" x14ac:dyDescent="0.25">
      <c r="A30" s="102" t="s">
        <v>96</v>
      </c>
      <c r="B30" s="102"/>
      <c r="C30" s="102"/>
      <c r="D30" s="102"/>
      <c r="E30" s="43"/>
      <c r="F30" s="43"/>
    </row>
    <row r="31" spans="1:6" s="45" customFormat="1" ht="15.75" customHeight="1" x14ac:dyDescent="0.2">
      <c r="A31" s="112" t="s">
        <v>97</v>
      </c>
      <c r="B31" s="112"/>
      <c r="C31" s="112"/>
      <c r="D31" s="44"/>
      <c r="E31" s="38" t="s">
        <v>119</v>
      </c>
      <c r="F31" s="38">
        <v>54392879</v>
      </c>
    </row>
    <row r="32" spans="1:6" s="35" customFormat="1" ht="15.75" customHeight="1" x14ac:dyDescent="0.25">
      <c r="A32" s="111" t="s">
        <v>98</v>
      </c>
      <c r="B32" s="111"/>
      <c r="C32" s="111"/>
      <c r="D32" s="46"/>
      <c r="E32" s="16" t="s">
        <v>119</v>
      </c>
      <c r="F32" s="16">
        <v>3150</v>
      </c>
    </row>
    <row r="33" spans="1:6" s="35" customFormat="1" ht="15.75" customHeight="1" x14ac:dyDescent="0.25">
      <c r="A33" s="111" t="s">
        <v>99</v>
      </c>
      <c r="B33" s="111"/>
      <c r="C33" s="111"/>
      <c r="D33" s="46"/>
      <c r="E33" s="16" t="s">
        <v>119</v>
      </c>
      <c r="F33" s="16">
        <v>54389729</v>
      </c>
    </row>
    <row r="34" spans="1:6" s="45" customFormat="1" ht="15.75" customHeight="1" x14ac:dyDescent="0.2">
      <c r="A34" s="112" t="s">
        <v>100</v>
      </c>
      <c r="B34" s="112"/>
      <c r="C34" s="112"/>
      <c r="D34" s="44"/>
      <c r="E34" s="38">
        <v>5311972</v>
      </c>
      <c r="F34" s="38">
        <v>41343987</v>
      </c>
    </row>
    <row r="35" spans="1:6" s="35" customFormat="1" ht="15.75" customHeight="1" x14ac:dyDescent="0.25">
      <c r="A35" s="111" t="s">
        <v>101</v>
      </c>
      <c r="B35" s="111"/>
      <c r="C35" s="111"/>
      <c r="D35" s="46"/>
      <c r="E35" s="16">
        <v>4716913</v>
      </c>
      <c r="F35" s="16">
        <v>40755242</v>
      </c>
    </row>
    <row r="36" spans="1:6" s="35" customFormat="1" ht="15.75" customHeight="1" x14ac:dyDescent="0.25">
      <c r="A36" s="111" t="s">
        <v>102</v>
      </c>
      <c r="B36" s="111"/>
      <c r="C36" s="111"/>
      <c r="D36" s="46"/>
      <c r="E36" s="16">
        <v>595059</v>
      </c>
      <c r="F36" s="16">
        <v>554745</v>
      </c>
    </row>
    <row r="37" spans="1:6" s="35" customFormat="1" ht="15.75" customHeight="1" x14ac:dyDescent="0.25">
      <c r="A37" s="111" t="s">
        <v>103</v>
      </c>
      <c r="B37" s="111"/>
      <c r="C37" s="111"/>
      <c r="D37" s="46"/>
      <c r="E37" s="16" t="s">
        <v>119</v>
      </c>
      <c r="F37" s="16">
        <v>34000</v>
      </c>
    </row>
    <row r="38" spans="1:6" s="45" customFormat="1" ht="15.75" customHeight="1" x14ac:dyDescent="0.2">
      <c r="A38" s="112" t="s">
        <v>104</v>
      </c>
      <c r="B38" s="112"/>
      <c r="C38" s="112"/>
      <c r="D38" s="44"/>
      <c r="E38" s="38">
        <v>-5311972</v>
      </c>
      <c r="F38" s="38">
        <v>13048892</v>
      </c>
    </row>
    <row r="39" spans="1:6" s="45" customFormat="1" ht="15.75" customHeight="1" x14ac:dyDescent="0.2">
      <c r="A39" s="114" t="s">
        <v>105</v>
      </c>
      <c r="B39" s="114"/>
      <c r="C39" s="114"/>
      <c r="D39" s="47"/>
      <c r="E39" s="16">
        <v>16200</v>
      </c>
      <c r="F39" s="16">
        <v>-22771</v>
      </c>
    </row>
    <row r="40" spans="1:6" s="45" customFormat="1" ht="15.75" customHeight="1" x14ac:dyDescent="0.2">
      <c r="A40" s="112" t="s">
        <v>106</v>
      </c>
      <c r="B40" s="112"/>
      <c r="C40" s="112"/>
      <c r="D40" s="44"/>
      <c r="E40" s="38">
        <v>910240</v>
      </c>
      <c r="F40" s="38">
        <v>-1027587</v>
      </c>
    </row>
    <row r="41" spans="1:6" s="45" customFormat="1" ht="15.75" customHeight="1" x14ac:dyDescent="0.2">
      <c r="A41" s="112" t="s">
        <v>107</v>
      </c>
      <c r="B41" s="112"/>
      <c r="C41" s="112"/>
      <c r="D41" s="48"/>
      <c r="E41" s="16">
        <v>273323</v>
      </c>
      <c r="F41" s="16">
        <v>3669026</v>
      </c>
    </row>
    <row r="42" spans="1:6" s="45" customFormat="1" ht="15.75" customHeight="1" x14ac:dyDescent="0.2">
      <c r="A42" s="112" t="s">
        <v>108</v>
      </c>
      <c r="B42" s="112"/>
      <c r="C42" s="112"/>
      <c r="D42" s="44"/>
      <c r="E42" s="38">
        <v>1183563</v>
      </c>
      <c r="F42" s="38">
        <v>2641439</v>
      </c>
    </row>
    <row r="44" spans="1:6" s="50" customFormat="1" ht="14.25" x14ac:dyDescent="0.2">
      <c r="A44" s="113"/>
      <c r="B44" s="113"/>
      <c r="C44" s="113"/>
      <c r="D44" s="113"/>
      <c r="E44" s="49"/>
      <c r="F44" s="49"/>
    </row>
    <row r="46" spans="1:6" ht="15.75" x14ac:dyDescent="0.25">
      <c r="A46" s="1" t="s">
        <v>51</v>
      </c>
      <c r="B46" s="92" t="str">
        <f>CONCATENATE([1]Титул!$C$39)</f>
        <v>Коврыгин Олег Александрович</v>
      </c>
      <c r="C46" s="92"/>
      <c r="D46" s="92"/>
      <c r="E46" s="93" t="s">
        <v>52</v>
      </c>
      <c r="F46" s="93"/>
    </row>
    <row r="47" spans="1:6" x14ac:dyDescent="0.25">
      <c r="A47" s="28"/>
      <c r="B47" s="87" t="s">
        <v>53</v>
      </c>
      <c r="C47" s="87"/>
      <c r="D47" s="87"/>
      <c r="E47" s="88" t="s">
        <v>54</v>
      </c>
      <c r="F47" s="88"/>
    </row>
    <row r="48" spans="1:6" x14ac:dyDescent="0.25">
      <c r="A48" s="30"/>
    </row>
    <row r="49" spans="1:6" ht="15.75" x14ac:dyDescent="0.25">
      <c r="A49" s="1" t="s">
        <v>55</v>
      </c>
      <c r="B49" s="92" t="str">
        <f>IF([1]Титул!$C$41&lt;&gt;"",[1]Титул!$C$41,"Не предусмотрено")</f>
        <v>Касымова Гульбану Рахимовна</v>
      </c>
      <c r="C49" s="92"/>
      <c r="D49" s="92"/>
      <c r="E49" s="93" t="s">
        <v>52</v>
      </c>
      <c r="F49" s="93"/>
    </row>
    <row r="50" spans="1:6" x14ac:dyDescent="0.25">
      <c r="A50" s="28"/>
      <c r="B50" s="87" t="s">
        <v>53</v>
      </c>
      <c r="C50" s="87"/>
      <c r="D50" s="87"/>
      <c r="E50" s="88" t="s">
        <v>54</v>
      </c>
      <c r="F50" s="88"/>
    </row>
    <row r="51" spans="1:6" x14ac:dyDescent="0.25">
      <c r="A51" s="31" t="s">
        <v>56</v>
      </c>
      <c r="B51" s="8"/>
      <c r="C51" s="8"/>
      <c r="D51" s="8"/>
      <c r="E51" s="8"/>
      <c r="F51" s="8"/>
    </row>
  </sheetData>
  <mergeCells count="52">
    <mergeCell ref="B50:D50"/>
    <mergeCell ref="E50:F50"/>
    <mergeCell ref="B46:D46"/>
    <mergeCell ref="E46:F46"/>
    <mergeCell ref="B47:D47"/>
    <mergeCell ref="E47:F47"/>
    <mergeCell ref="B49:D49"/>
    <mergeCell ref="E49:F49"/>
    <mergeCell ref="A44:D44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28:C28"/>
    <mergeCell ref="A29:C29"/>
    <mergeCell ref="A30:D30"/>
    <mergeCell ref="A31:C31"/>
    <mergeCell ref="A32:C32"/>
    <mergeCell ref="A33:C33"/>
    <mergeCell ref="A26:C26"/>
    <mergeCell ref="A27:C27"/>
    <mergeCell ref="A21:C21"/>
    <mergeCell ref="A22:C22"/>
    <mergeCell ref="A23:C23"/>
    <mergeCell ref="A24:D24"/>
    <mergeCell ref="A25:C2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1:D11"/>
    <mergeCell ref="A1:B1"/>
    <mergeCell ref="C1:E1"/>
    <mergeCell ref="A3:B3"/>
    <mergeCell ref="C3:E3"/>
    <mergeCell ref="A5:F5"/>
    <mergeCell ref="A6:F6"/>
    <mergeCell ref="A8:C9"/>
    <mergeCell ref="D8:D9"/>
    <mergeCell ref="E8:E9"/>
    <mergeCell ref="F8:F9"/>
    <mergeCell ref="A10:C10"/>
  </mergeCells>
  <conditionalFormatting sqref="A44:D44">
    <cfRule type="expression" dxfId="4" priority="3" stopIfTrue="1">
      <formula>$E$44&lt;&gt;""</formula>
    </cfRule>
  </conditionalFormatting>
  <conditionalFormatting sqref="E8">
    <cfRule type="expression" dxfId="3" priority="2" stopIfTrue="1">
      <formula>#REF!&lt;&gt;""</formula>
    </cfRule>
  </conditionalFormatting>
  <conditionalFormatting sqref="F8">
    <cfRule type="expression" dxfId="2" priority="1" stopIfTrue="1">
      <formula>#REF!&lt;&gt;""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55EB-0B60-4B28-8417-47C3AC2421B0}">
  <sheetPr>
    <pageSetUpPr fitToPage="1"/>
  </sheetPr>
  <dimension ref="A1:G30"/>
  <sheetViews>
    <sheetView tabSelected="1" zoomScale="85" zoomScaleNormal="85" workbookViewId="0">
      <selection activeCell="F20" sqref="F20"/>
    </sheetView>
  </sheetViews>
  <sheetFormatPr defaultRowHeight="15" x14ac:dyDescent="0.25"/>
  <cols>
    <col min="1" max="1" width="30.7109375" style="3" customWidth="1"/>
    <col min="2" max="2" width="15.7109375" style="3" customWidth="1"/>
    <col min="3" max="3" width="25.7109375" style="3" customWidth="1"/>
    <col min="4" max="4" width="8.5703125" style="3" customWidth="1"/>
    <col min="5" max="7" width="18.7109375" style="3" customWidth="1"/>
    <col min="8" max="220" width="9.140625" style="3"/>
    <col min="221" max="221" width="9.140625" style="3" customWidth="1"/>
    <col min="222" max="222" width="4.28515625" style="3" customWidth="1"/>
    <col min="223" max="16384" width="9.140625" style="3"/>
  </cols>
  <sheetData>
    <row r="1" spans="1:7" ht="15.75" x14ac:dyDescent="0.25">
      <c r="A1" s="115" t="s">
        <v>109</v>
      </c>
      <c r="B1" s="115"/>
      <c r="C1" s="96" t="str">
        <f>CONCATENATE([1]Титул!D3)</f>
        <v>АО Акжал Голд Ресорсиз</v>
      </c>
      <c r="D1" s="96"/>
      <c r="E1" s="96"/>
      <c r="F1" s="51"/>
      <c r="G1" s="32"/>
    </row>
    <row r="2" spans="1:7" s="11" customFormat="1" ht="10.5" customHeight="1" x14ac:dyDescent="0.15">
      <c r="A2" s="33"/>
      <c r="B2" s="33"/>
      <c r="C2" s="33"/>
      <c r="D2" s="33"/>
      <c r="E2" s="33"/>
      <c r="F2" s="33"/>
      <c r="G2" s="33"/>
    </row>
    <row r="3" spans="1:7" ht="15.75" x14ac:dyDescent="0.25">
      <c r="A3" s="97" t="s">
        <v>58</v>
      </c>
      <c r="B3" s="97"/>
      <c r="C3" s="66" t="str">
        <f>CONCATENATE([1]Титул!C12)</f>
        <v>консолидированная</v>
      </c>
      <c r="D3" s="66"/>
      <c r="E3" s="66"/>
      <c r="F3" s="52"/>
      <c r="G3" s="41"/>
    </row>
    <row r="4" spans="1:7" s="11" customFormat="1" ht="10.5" customHeight="1" x14ac:dyDescent="0.15">
      <c r="A4" s="33"/>
      <c r="B4" s="33"/>
      <c r="C4" s="33"/>
      <c r="D4" s="33"/>
      <c r="E4" s="33"/>
      <c r="F4" s="33"/>
      <c r="G4" s="33"/>
    </row>
    <row r="5" spans="1:7" ht="22.5" customHeight="1" x14ac:dyDescent="0.3">
      <c r="A5" s="116" t="str">
        <f>IF([1]Титул!F31&lt;DATE(YEAR([1]Титул!C31),12,31), "ПРОМЕЖУТОЧНЫЙ ОТЧЕТ ОБ ИЗМЕНЕНИЯХ В КАПИТАЛЕ", "ОТЧЕТ ОБ ИЗМЕНЕНИЯХ В КАПИТАЛЕ")</f>
        <v>ПРОМЕЖУТОЧНЫЙ ОТЧЕТ ОБ ИЗМЕНЕНИЯХ В КАПИТАЛЕ</v>
      </c>
      <c r="B5" s="116"/>
      <c r="C5" s="116"/>
      <c r="D5" s="116"/>
      <c r="E5" s="116"/>
      <c r="F5" s="116"/>
      <c r="G5" s="116"/>
    </row>
    <row r="6" spans="1:7" ht="15" customHeight="1" x14ac:dyDescent="0.25">
      <c r="A6" s="94" t="str">
        <f>IF(SUM([1]Титул!$F$31-[1]Титул!$C$31)&lt;100, CONCATENATE("за первый квартал, закончившийся ",TEXT([1]Титул!$F$31,"[$-FC19]дд ММММ ГГГГ")," года       "), IF(SUM([1]Титул!$F$31-[1]Титул!$C$31)&lt;200, CONCATENATE("за первое полугодие, закончившийся ",TEXT([1]Титул!$F$31,"[$-FC19]дд ММММ ГГГГ")," года       "), IF(SUM([1]Титул!$F$31-[1]Титул!$C$31)&lt;300, CONCATENATE("за девять месяцев, закончившийся ",TEXT([1]Титул!$F$31,"[$-FC19]дд ММММ ГГГГ")," года       "), CONCATENATE("за год, закончившийся ",TEXT([1]Титул!$F$31,"[$-FC19]дд ММММ ГГГГ")," года       "))))</f>
        <v xml:space="preserve">за первое полугодие, закончившийся 30 июня 2024 года       </v>
      </c>
      <c r="B6" s="94"/>
      <c r="C6" s="94"/>
      <c r="D6" s="94"/>
      <c r="E6" s="94"/>
      <c r="F6" s="94"/>
      <c r="G6" s="94"/>
    </row>
    <row r="7" spans="1:7" ht="15" customHeight="1" x14ac:dyDescent="0.25">
      <c r="A7" s="34"/>
      <c r="B7" s="34"/>
      <c r="C7" s="34"/>
      <c r="D7" s="34"/>
      <c r="G7" s="9" t="str">
        <f>IF([1]Титул!$F$35="тенге",CONCATENATE("(",[1]Титул!$F$36,")"),CONCATENATE("(",[1]Титул!$F$37,")"))</f>
        <v>(тыс.тенге)</v>
      </c>
    </row>
    <row r="8" spans="1:7" s="35" customFormat="1" ht="30" customHeight="1" x14ac:dyDescent="0.25">
      <c r="A8" s="104" t="s">
        <v>59</v>
      </c>
      <c r="B8" s="105"/>
      <c r="C8" s="106"/>
      <c r="D8" s="76" t="s">
        <v>2</v>
      </c>
      <c r="E8" s="78" t="s">
        <v>110</v>
      </c>
      <c r="F8" s="78" t="s">
        <v>111</v>
      </c>
      <c r="G8" s="117" t="s">
        <v>112</v>
      </c>
    </row>
    <row r="9" spans="1:7" s="35" customFormat="1" ht="30" customHeight="1" x14ac:dyDescent="0.25">
      <c r="A9" s="107"/>
      <c r="B9" s="108"/>
      <c r="C9" s="109"/>
      <c r="D9" s="77"/>
      <c r="E9" s="79"/>
      <c r="F9" s="79"/>
      <c r="G9" s="118"/>
    </row>
    <row r="10" spans="1:7" s="36" customFormat="1" ht="12.75" customHeight="1" x14ac:dyDescent="0.2">
      <c r="A10" s="110">
        <v>1</v>
      </c>
      <c r="B10" s="110"/>
      <c r="C10" s="110"/>
      <c r="D10" s="42">
        <v>2</v>
      </c>
      <c r="E10" s="12">
        <v>3</v>
      </c>
      <c r="F10" s="12">
        <v>4</v>
      </c>
      <c r="G10" s="12">
        <v>5</v>
      </c>
    </row>
    <row r="11" spans="1:7" ht="15" customHeight="1" x14ac:dyDescent="0.25">
      <c r="A11" s="122" t="str">
        <f>CONCATENATE("Сальдо на",TEXT([1]Титул!$C$33,"[$-FC19] дд ММММ ГГГГ")," года")</f>
        <v>Сальдо на 31 декабря 2022 года</v>
      </c>
      <c r="B11" s="123"/>
      <c r="C11" s="124"/>
      <c r="D11" s="53"/>
      <c r="E11" s="54">
        <v>975375</v>
      </c>
      <c r="F11" s="54">
        <v>12854226</v>
      </c>
      <c r="G11" s="54">
        <v>13829601</v>
      </c>
    </row>
    <row r="12" spans="1:7" ht="15" customHeight="1" x14ac:dyDescent="0.25">
      <c r="A12" s="125" t="s">
        <v>113</v>
      </c>
      <c r="B12" s="126"/>
      <c r="C12" s="127"/>
      <c r="D12" s="56"/>
      <c r="E12" s="54">
        <v>975375</v>
      </c>
      <c r="F12" s="54">
        <v>12854226</v>
      </c>
      <c r="G12" s="54">
        <v>13829601</v>
      </c>
    </row>
    <row r="13" spans="1:7" ht="15" customHeight="1" x14ac:dyDescent="0.25">
      <c r="A13" s="125" t="s">
        <v>114</v>
      </c>
      <c r="B13" s="126"/>
      <c r="C13" s="127"/>
      <c r="D13" s="56"/>
      <c r="E13" s="54" t="s">
        <v>119</v>
      </c>
      <c r="F13" s="54">
        <v>-1436795</v>
      </c>
      <c r="G13" s="54">
        <v>-1436795</v>
      </c>
    </row>
    <row r="14" spans="1:7" ht="15" customHeight="1" x14ac:dyDescent="0.25">
      <c r="A14" s="119" t="s">
        <v>115</v>
      </c>
      <c r="B14" s="120"/>
      <c r="C14" s="121"/>
      <c r="D14" s="55"/>
      <c r="E14" s="16" t="s">
        <v>119</v>
      </c>
      <c r="F14" s="16">
        <v>-1436795</v>
      </c>
      <c r="G14" s="54">
        <v>-1436795</v>
      </c>
    </row>
    <row r="15" spans="1:7" ht="15" customHeight="1" x14ac:dyDescent="0.25">
      <c r="A15" s="125" t="s">
        <v>116</v>
      </c>
      <c r="B15" s="126"/>
      <c r="C15" s="127"/>
      <c r="D15" s="57"/>
      <c r="E15" s="54" t="s">
        <v>119</v>
      </c>
      <c r="F15" s="54">
        <v>-34000</v>
      </c>
      <c r="G15" s="54">
        <v>-34000</v>
      </c>
    </row>
    <row r="16" spans="1:7" ht="15" customHeight="1" x14ac:dyDescent="0.25">
      <c r="A16" s="119" t="s">
        <v>117</v>
      </c>
      <c r="B16" s="120"/>
      <c r="C16" s="121"/>
      <c r="D16" s="55"/>
      <c r="E16" s="16" t="s">
        <v>119</v>
      </c>
      <c r="F16" s="16">
        <v>-34000</v>
      </c>
      <c r="G16" s="54">
        <v>-34000</v>
      </c>
    </row>
    <row r="17" spans="1:7" ht="15" customHeight="1" x14ac:dyDescent="0.25">
      <c r="A17" s="128" t="str">
        <f>CONCATENATE("Сальдо на",TEXT([1]Титул!$F$33,"[$-FC19] дд ММММ ГГГГ")," года")</f>
        <v>Сальдо на 30 июня 2023 года</v>
      </c>
      <c r="B17" s="129"/>
      <c r="C17" s="130"/>
      <c r="D17" s="57"/>
      <c r="E17" s="54">
        <v>975375</v>
      </c>
      <c r="F17" s="54">
        <v>11383431</v>
      </c>
      <c r="G17" s="54">
        <v>12358806</v>
      </c>
    </row>
    <row r="18" spans="1:7" ht="15" customHeight="1" x14ac:dyDescent="0.25">
      <c r="A18" s="122" t="str">
        <f>CONCATENATE("Сальдо на",TEXT([1]Титул!C31,"[$-FC19] дд ММММ ГГГГ")," года")</f>
        <v>Сальдо на 01 января 2024 года</v>
      </c>
      <c r="B18" s="123"/>
      <c r="C18" s="124"/>
      <c r="D18" s="57"/>
      <c r="E18" s="54">
        <v>975375</v>
      </c>
      <c r="F18" s="54">
        <v>4451667</v>
      </c>
      <c r="G18" s="54">
        <v>5427042</v>
      </c>
    </row>
    <row r="19" spans="1:7" ht="15" customHeight="1" x14ac:dyDescent="0.25">
      <c r="A19" s="125" t="s">
        <v>113</v>
      </c>
      <c r="B19" s="126"/>
      <c r="C19" s="127"/>
      <c r="D19" s="56"/>
      <c r="E19" s="54">
        <v>975375</v>
      </c>
      <c r="F19" s="54">
        <v>4451667</v>
      </c>
      <c r="G19" s="54">
        <v>5427042</v>
      </c>
    </row>
    <row r="20" spans="1:7" ht="15" customHeight="1" x14ac:dyDescent="0.25">
      <c r="A20" s="125" t="s">
        <v>114</v>
      </c>
      <c r="B20" s="126"/>
      <c r="C20" s="127"/>
      <c r="D20" s="56"/>
      <c r="E20" s="54" t="s">
        <v>119</v>
      </c>
      <c r="F20" s="54">
        <v>3954388</v>
      </c>
      <c r="G20" s="54">
        <v>3954388</v>
      </c>
    </row>
    <row r="21" spans="1:7" ht="15" customHeight="1" x14ac:dyDescent="0.25">
      <c r="A21" s="119" t="s">
        <v>115</v>
      </c>
      <c r="B21" s="120"/>
      <c r="C21" s="121"/>
      <c r="D21" s="55"/>
      <c r="E21" s="16" t="s">
        <v>119</v>
      </c>
      <c r="F21" s="16">
        <v>3954388</v>
      </c>
      <c r="G21" s="54">
        <v>3954388</v>
      </c>
    </row>
    <row r="22" spans="1:7" ht="15" customHeight="1" x14ac:dyDescent="0.25">
      <c r="A22" s="125" t="str">
        <f>CONCATENATE("Сальдо на",TEXT([1]Титул!F31,"[$-FC19] дд ММММ ГГГГ")," года ")</f>
        <v xml:space="preserve">Сальдо на 30 июня 2024 года </v>
      </c>
      <c r="B22" s="126"/>
      <c r="C22" s="127"/>
      <c r="D22" s="57"/>
      <c r="E22" s="54">
        <v>975375</v>
      </c>
      <c r="F22" s="54">
        <v>8406055</v>
      </c>
      <c r="G22" s="54">
        <v>9381430</v>
      </c>
    </row>
    <row r="23" spans="1:7" ht="15" customHeight="1" x14ac:dyDescent="0.25">
      <c r="A23" s="58"/>
      <c r="B23" s="58"/>
      <c r="C23" s="58"/>
      <c r="D23" s="59"/>
      <c r="E23" s="60"/>
      <c r="F23" s="60"/>
      <c r="G23" s="60"/>
    </row>
    <row r="25" spans="1:7" ht="15.75" x14ac:dyDescent="0.25">
      <c r="A25" s="1" t="s">
        <v>51</v>
      </c>
      <c r="B25" s="92" t="s">
        <v>120</v>
      </c>
      <c r="C25" s="92"/>
      <c r="D25" s="93" t="s">
        <v>52</v>
      </c>
      <c r="E25" s="93"/>
      <c r="F25" s="61"/>
      <c r="G25" s="61"/>
    </row>
    <row r="26" spans="1:7" x14ac:dyDescent="0.25">
      <c r="A26" s="28"/>
      <c r="B26" s="87" t="s">
        <v>53</v>
      </c>
      <c r="C26" s="87"/>
      <c r="D26" s="88" t="s">
        <v>54</v>
      </c>
      <c r="E26" s="88"/>
      <c r="F26" s="29"/>
      <c r="G26" s="29"/>
    </row>
    <row r="27" spans="1:7" x14ac:dyDescent="0.25">
      <c r="A27" s="30"/>
    </row>
    <row r="28" spans="1:7" ht="15.75" x14ac:dyDescent="0.25">
      <c r="A28" s="1" t="s">
        <v>55</v>
      </c>
      <c r="B28" s="92" t="s">
        <v>121</v>
      </c>
      <c r="C28" s="92"/>
      <c r="D28" s="93" t="s">
        <v>52</v>
      </c>
      <c r="E28" s="93"/>
      <c r="F28" s="61"/>
      <c r="G28" s="61"/>
    </row>
    <row r="29" spans="1:7" x14ac:dyDescent="0.25">
      <c r="A29" s="28"/>
      <c r="B29" s="87" t="s">
        <v>53</v>
      </c>
      <c r="C29" s="87"/>
      <c r="D29" s="88" t="s">
        <v>54</v>
      </c>
      <c r="E29" s="88"/>
      <c r="F29" s="29"/>
      <c r="G29" s="29"/>
    </row>
    <row r="30" spans="1:7" x14ac:dyDescent="0.25">
      <c r="A30" s="31" t="s">
        <v>56</v>
      </c>
      <c r="B30" s="8"/>
      <c r="C30" s="8"/>
      <c r="D30" s="8"/>
      <c r="E30" s="8"/>
      <c r="F30" s="8"/>
      <c r="G30" s="8"/>
    </row>
  </sheetData>
  <mergeCells count="32">
    <mergeCell ref="B29:C29"/>
    <mergeCell ref="D29:E29"/>
    <mergeCell ref="B25:C25"/>
    <mergeCell ref="D25:E25"/>
    <mergeCell ref="B26:C26"/>
    <mergeCell ref="D26:E26"/>
    <mergeCell ref="B28:C28"/>
    <mergeCell ref="D28:E28"/>
    <mergeCell ref="A22:C22"/>
    <mergeCell ref="A16:C16"/>
    <mergeCell ref="A17:C17"/>
    <mergeCell ref="A18:C18"/>
    <mergeCell ref="A19:C19"/>
    <mergeCell ref="A20:C20"/>
    <mergeCell ref="A21:C21"/>
    <mergeCell ref="A15:C15"/>
    <mergeCell ref="A11:C11"/>
    <mergeCell ref="A12:C12"/>
    <mergeCell ref="A13:C13"/>
    <mergeCell ref="A14:C14"/>
    <mergeCell ref="A10:C10"/>
    <mergeCell ref="A1:B1"/>
    <mergeCell ref="C1:E1"/>
    <mergeCell ref="A3:B3"/>
    <mergeCell ref="C3:E3"/>
    <mergeCell ref="A5:G5"/>
    <mergeCell ref="A6:G6"/>
    <mergeCell ref="A8:C9"/>
    <mergeCell ref="D8:D9"/>
    <mergeCell ref="E8:E9"/>
    <mergeCell ref="F8:F9"/>
    <mergeCell ref="G8:G9"/>
  </mergeCells>
  <conditionalFormatting sqref="E8:G8">
    <cfRule type="expression" dxfId="1" priority="1" stopIfTrue="1">
      <formula>E23&lt;&gt;""</formula>
    </cfRule>
    <cfRule type="expression" dxfId="0" priority="2" stopIfTrue="1">
      <formula>E74&lt;&gt;""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ББ-МСФО</vt:lpstr>
      <vt:lpstr>ОПиУ-МСФО</vt:lpstr>
      <vt:lpstr>ОДДС-МСФО</vt:lpstr>
      <vt:lpstr>ОИСК-МСФО</vt:lpstr>
      <vt:lpstr>'ББ-МСФО'!Область_печати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Бух.Мат</dc:creator>
  <cp:lastModifiedBy>Бух.Мат</cp:lastModifiedBy>
  <cp:lastPrinted>2024-08-16T07:00:41Z</cp:lastPrinted>
  <dcterms:created xsi:type="dcterms:W3CDTF">2024-08-14T10:30:07Z</dcterms:created>
  <dcterms:modified xsi:type="dcterms:W3CDTF">2024-08-19T09:45:35Z</dcterms:modified>
</cp:coreProperties>
</file>