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кжал Ресорсиз\Отчетность в KASE\Консолидированная 1-е полугодие 2021\Файлы для размещения на KASE\"/>
    </mc:Choice>
  </mc:AlternateContent>
  <bookViews>
    <workbookView xWindow="0" yWindow="0" windowWidth="28800" windowHeight="12135"/>
  </bookViews>
  <sheets>
    <sheet name="BS" sheetId="1" r:id="rId1"/>
    <sheet name="IS" sheetId="2" r:id="rId2"/>
    <sheet name="CF" sheetId="3" r:id="rId3"/>
    <sheet name="CE" sheetId="4" r:id="rId4"/>
  </sheets>
  <definedNames>
    <definedName name="_xlnm.Print_Area" localSheetId="0">BS!$A$1:$F$64</definedName>
    <definedName name="_xlnm.Print_Area" localSheetId="3">CE!$A$1:$H$24</definedName>
    <definedName name="_xlnm.Print_Area" localSheetId="2">CF!$A$1:$E$77</definedName>
    <definedName name="_xlnm.Print_Area" localSheetId="1">IS!$A$1:$D$31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26" i="1"/>
  <c r="E34" i="1"/>
  <c r="E40" i="1"/>
  <c r="E51" i="1"/>
  <c r="E27" i="1" l="1"/>
  <c r="D40" i="1"/>
  <c r="E52" i="1"/>
  <c r="E53" i="1" s="1"/>
  <c r="D34" i="1"/>
  <c r="D26" i="1"/>
  <c r="D17" i="1"/>
  <c r="D51" i="1"/>
  <c r="E57" i="1"/>
  <c r="D69" i="3"/>
  <c r="E66" i="1" l="1"/>
  <c r="D52" i="1"/>
  <c r="D53" i="1"/>
  <c r="D57" i="1"/>
  <c r="D27" i="1"/>
  <c r="D66" i="1" l="1"/>
  <c r="D64" i="3" l="1"/>
  <c r="D63" i="3"/>
  <c r="D62" i="3"/>
  <c r="D61" i="3"/>
  <c r="D60" i="3"/>
  <c r="D57" i="3"/>
  <c r="D56" i="3"/>
  <c r="D55" i="3"/>
  <c r="G14" i="4" l="1"/>
  <c r="G16" i="4" s="1"/>
  <c r="E14" i="4"/>
  <c r="E16" i="4" s="1"/>
  <c r="D14" i="4"/>
  <c r="D16" i="4" s="1"/>
  <c r="H12" i="4"/>
  <c r="H11" i="4"/>
  <c r="H8" i="4"/>
  <c r="E59" i="3"/>
  <c r="D59" i="3"/>
  <c r="E54" i="3"/>
  <c r="D54" i="3"/>
  <c r="E38" i="3"/>
  <c r="D38" i="3"/>
  <c r="E25" i="3"/>
  <c r="D25" i="3"/>
  <c r="E15" i="3"/>
  <c r="D15" i="3"/>
  <c r="E8" i="3"/>
  <c r="D8" i="3"/>
  <c r="D11" i="2"/>
  <c r="D16" i="2" s="1"/>
  <c r="D18" i="2" s="1"/>
  <c r="D20" i="2" s="1"/>
  <c r="C11" i="2"/>
  <c r="C16" i="2" s="1"/>
  <c r="C18" i="2" s="1"/>
  <c r="C20" i="2" s="1"/>
  <c r="C22" i="2" s="1"/>
  <c r="D65" i="3" l="1"/>
  <c r="H14" i="4"/>
  <c r="D52" i="3"/>
  <c r="D23" i="3"/>
  <c r="E23" i="3"/>
  <c r="E52" i="3"/>
  <c r="E65" i="3"/>
  <c r="H16" i="4"/>
  <c r="D68" i="3" l="1"/>
  <c r="D70" i="3" s="1"/>
</calcChain>
</file>

<file path=xl/sharedStrings.xml><?xml version="1.0" encoding="utf-8"?>
<sst xmlns="http://schemas.openxmlformats.org/spreadsheetml/2006/main" count="179" uniqueCount="138">
  <si>
    <t>В тысячах тенге</t>
  </si>
  <si>
    <t>Прим.</t>
  </si>
  <si>
    <t>31 декабря 2020 года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</si>
  <si>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</si>
  <si>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</si>
  <si>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</si>
  <si>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</si>
  <si>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Отложенные налоговые активы</t>
  </si>
  <si>
    <t>Текущие активы</t>
  </si>
  <si>
    <t>Товарно-материальные запасы</t>
  </si>
  <si>
    <t>Авансы выданные и прочие текущие активы</t>
  </si>
  <si>
    <t>-</t>
  </si>
  <si>
    <t>Денежные средства и их эквиваленты</t>
  </si>
  <si>
    <t>ВСЕГО АКТИВОВ</t>
  </si>
  <si>
    <t>Капитал</t>
  </si>
  <si>
    <t>Выпущенные акции</t>
  </si>
  <si>
    <t>Дополнительно оплаченный капитал</t>
  </si>
  <si>
    <t>Призание дисконта</t>
  </si>
  <si>
    <t xml:space="preserve">Нераспределенная прибыль (непокрытый убыток)     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</si>
  <si>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</si>
  <si>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</si>
  <si>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</si>
  <si>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</si>
  <si>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</si>
  <si>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</si>
  <si>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</si>
  <si>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</si>
  <si>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Генеральный директор</t>
  </si>
  <si>
    <t>Куздибаев М.Ш.</t>
  </si>
  <si>
    <t>Главный бухгалтер</t>
  </si>
  <si>
    <t>Муканова Г.Ш.</t>
  </si>
  <si>
    <t>Выручка</t>
  </si>
  <si>
    <t>Расходы по реализации</t>
  </si>
  <si>
    <t>Административные расходы</t>
  </si>
  <si>
    <t>Финансовый доход</t>
  </si>
  <si>
    <t>Финансовый расход</t>
  </si>
  <si>
    <t>Прочие операционные доходы</t>
  </si>
  <si>
    <t>Прочие операционные расходы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</si>
  <si>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</si>
  <si>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</si>
  <si>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</si>
  <si>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</si>
  <si>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</si>
  <si>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</si>
  <si>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</si>
  <si>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I. Движение денежных средств от операционной деятельности</t>
  </si>
  <si>
    <t>1. Поступление денежных средств, всего</t>
  </si>
  <si>
    <t>2. Выбытие денежных средств, всего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</si>
  <si>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</si>
  <si>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</si>
  <si>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</si>
  <si>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</si>
  <si>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3. Чистая сумма денежных средств от финансовой деятельности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</si>
  <si>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</si>
  <si>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</si>
  <si>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</si>
  <si>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</si>
  <si>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</si>
  <si>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ИТОГО капитал</t>
  </si>
  <si>
    <t>На 31 декабря 2020 года</t>
  </si>
  <si>
    <t>Прибыль за период</t>
  </si>
  <si>
    <t>Размещение акций</t>
  </si>
  <si>
    <t>Итого совокупный убыток за год</t>
  </si>
  <si>
    <t>ПРОМЕЖУТОЧНЫЙ КОНСОЛИДИРОВАННЫЙ ОТЧЕТ О ФИНАНСОВОМ ПОЛОЖЕНИИ</t>
  </si>
  <si>
    <t>По состоянию на 30 июня 2021 года</t>
  </si>
  <si>
    <t>30 июня 2021 года</t>
  </si>
  <si>
    <t>ПРОМЕЖУТОЧНЫЙ КОНСОЛИДИРОВАННЫЙ ОТЧЕТ О СОВОКУПНОМ ДОХОДЕ</t>
  </si>
  <si>
    <t>За шесть месяцев, закончившихся 30 июня 2021 года</t>
  </si>
  <si>
    <t>АО "Акжал Голд Ресорсиз"</t>
  </si>
  <si>
    <t>ПРОМЕЖУТОЧНЫЙ КОНСОЛИДИРОВАННЫЙ ОТЧЕТ О ДВИЖЕНИИ ДЕНЕЖНЫХ СРЕДСТВ</t>
  </si>
  <si>
    <t>ПРОМЕЖУТОЧНЫЙ КОНСОЛИДИРОВАННЫЙ ОТЧЕТ ОБ ИЗМЕНЕНИЯХ В КАПИТАЛЕ</t>
  </si>
  <si>
    <t>30 июня 2020 года</t>
  </si>
  <si>
    <t>Основные средства</t>
  </si>
  <si>
    <t>Займы выданные</t>
  </si>
  <si>
    <t>Вознаграждения к получению</t>
  </si>
  <si>
    <t>Торговая и прочая дебиторская задолженность</t>
  </si>
  <si>
    <t>Подоходный налог</t>
  </si>
  <si>
    <t>Актив в форме права пользования</t>
  </si>
  <si>
    <t>Авансы выданные и прочие долгосрочные активы</t>
  </si>
  <si>
    <t>Денежные отчисления в ликвидационный фонд</t>
  </si>
  <si>
    <t>Займы полученные</t>
  </si>
  <si>
    <t>Вознаграждения к выплате по полученным займам</t>
  </si>
  <si>
    <t>Торговая и прочая кредиторская задолженность</t>
  </si>
  <si>
    <t>Авансы полученные</t>
  </si>
  <si>
    <t>Оценочные обязательства</t>
  </si>
  <si>
    <t>Задолженность по аренде</t>
  </si>
  <si>
    <t>Вознаграждения работникам</t>
  </si>
  <si>
    <t>Обязательства по налогам и платежам в бюджет</t>
  </si>
  <si>
    <t>Резерв по ликвидации последствий недропользования</t>
  </si>
  <si>
    <t>Долгосрочная задолженность по аренде</t>
  </si>
  <si>
    <t>Себестоимость</t>
  </si>
  <si>
    <t>Операционный доход/убыток</t>
  </si>
  <si>
    <t>ДОЧКА тыс. тенге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</si>
  <si>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</si>
  <si>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</si>
  <si>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</si>
  <si>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</si>
  <si>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</si>
  <si>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</si>
  <si>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</si>
  <si>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</si>
  <si>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</si>
  <si>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</si>
  <si>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</si>
  <si>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</si>
  <si>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</si>
  <si>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</si>
  <si>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</si>
  <si>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</si>
  <si>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</si>
  <si>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</si>
  <si>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</si>
  <si>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</si>
  <si>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</si>
  <si>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</si>
  <si>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</si>
  <si>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</si>
  <si>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</si>
  <si>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</si>
  <si>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</si>
  <si>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</si>
  <si>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</si>
  <si>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</si>
  <si>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</si>
  <si>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</si>
  <si>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</si>
  <si>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эмиссия акций и других финансовых инструментов</t>
  </si>
  <si>
    <t>получение займов</t>
  </si>
  <si>
    <t xml:space="preserve">полученные вознаграждения </t>
  </si>
  <si>
    <t>погашение займов</t>
  </si>
  <si>
    <t xml:space="preserve">выплата вознаграждения </t>
  </si>
  <si>
    <t>выплата дивидендов</t>
  </si>
  <si>
    <t>выплаты собственникам по акциям организации</t>
  </si>
  <si>
    <t>прочие выбытия</t>
  </si>
  <si>
    <t>МАМА тыс. тенге</t>
  </si>
  <si>
    <t>На 30 июня 2021 года</t>
  </si>
  <si>
    <t>Нераспреде-
ленная прибыль</t>
  </si>
  <si>
    <t>Доход от приобретения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</si>
</sst>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)\ _₽_ ;_ * \(#,##0.00\)\ _₽_ ;_ * &quot;-&quot;??_)\ _₽_ ;_ @_ "/>
    <numFmt numFmtId="164" formatCode="_(* #,##0_);_(* \(#,##0\);_(* &quot;-&quot;??_);_(@_)"/>
    <numFmt numFmtId="165" formatCode="_(* #,##0_);_(* \(#,##0\);_(* \-_);_(@_)"/>
    <numFmt numFmtId="166" formatCode="_(* #,##0.0_);_(* \(#,##0.0\);_(* \-_);_(@_)"/>
    <numFmt numFmtId="167" formatCode="_-* #,##0.00\ _₽_-;\-* #,##0.00\ _₽_-;_-* &quot;-&quot;??\ _₽_-;_-@_-"/>
    <numFmt numFmtId="168" formatCode="_ * #,##0_)\ _₽_ ;_ * \(#,##0\)\ _₽_ ;_ * &quot;-&quot;??_)\ _₽_ ;_ @_ "/>
    <numFmt numFmtId="169" formatCode="#,##0.0"/>
    <numFmt numFmtId="170" formatCode="_(* #,##0_);_(* \(#,##0\);_(* &quot;-&quot;_);_(@_)"/>
    <numFmt numFmtId="171" formatCode="_(* #,##0.0000_);_(* \(#,##0.0000\);_(* \-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"/>
      <family val="2"/>
    </font>
    <font>
      <sz val="9"/>
      <color rgb="FFFF0000"/>
      <name val="Arial Narrow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6.5"/>
      <name val="Arial"/>
      <family val="2"/>
      <charset val="204"/>
    </font>
    <font>
      <b/>
      <u/>
      <sz val="10"/>
      <color rgb="FF000000"/>
      <name val="Arial Narrow"/>
      <family val="2"/>
      <charset val="204"/>
    </font>
    <font>
      <b/>
      <u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</cellStyleXfs>
  <cellXfs count="105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/>
    <xf numFmtId="14" fontId="5" fillId="2" borderId="0" xfId="0" applyNumberFormat="1" applyFont="1" applyFill="1" applyAlignment="1"/>
    <xf numFmtId="14" fontId="6" fillId="2" borderId="0" xfId="0" applyNumberFormat="1" applyFont="1" applyFill="1" applyAlignment="1"/>
    <xf numFmtId="14" fontId="3" fillId="2" borderId="1" xfId="0" applyNumberFormat="1" applyFont="1" applyFill="1" applyBorder="1" applyAlignment="1"/>
    <xf numFmtId="14" fontId="6" fillId="2" borderId="1" xfId="0" applyNumberFormat="1" applyFont="1" applyFill="1" applyBorder="1" applyAlignment="1"/>
    <xf numFmtId="14" fontId="6" fillId="2" borderId="0" xfId="0" applyNumberFormat="1" applyFont="1" applyFill="1" applyBorder="1" applyAlignment="1"/>
    <xf numFmtId="0" fontId="7" fillId="2" borderId="0" xfId="0" applyFont="1" applyFill="1" applyAlignment="1"/>
    <xf numFmtId="0" fontId="3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14" fontId="8" fillId="2" borderId="2" xfId="0" quotePrefix="1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165" fontId="8" fillId="2" borderId="0" xfId="0" applyNumberFormat="1" applyFont="1" applyFill="1" applyBorder="1" applyAlignment="1">
      <alignment wrapText="1"/>
    </xf>
    <xf numFmtId="165" fontId="10" fillId="2" borderId="0" xfId="0" applyNumberFormat="1" applyFont="1" applyFill="1" applyAlignment="1">
      <alignment wrapText="1"/>
    </xf>
    <xf numFmtId="0" fontId="11" fillId="2" borderId="0" xfId="0" applyFont="1" applyFill="1"/>
    <xf numFmtId="0" fontId="3" fillId="2" borderId="0" xfId="0" applyFont="1" applyFill="1" applyAlignment="1"/>
    <xf numFmtId="165" fontId="3" fillId="2" borderId="0" xfId="0" applyNumberFormat="1" applyFont="1" applyFill="1"/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wrapText="1"/>
    </xf>
    <xf numFmtId="166" fontId="8" fillId="2" borderId="2" xfId="0" applyNumberFormat="1" applyFont="1" applyFill="1" applyBorder="1" applyAlignment="1">
      <alignment wrapText="1"/>
    </xf>
    <xf numFmtId="0" fontId="6" fillId="2" borderId="1" xfId="0" applyFont="1" applyFill="1" applyBorder="1" applyAlignment="1"/>
    <xf numFmtId="0" fontId="3" fillId="2" borderId="1" xfId="0" applyFont="1" applyFill="1" applyBorder="1"/>
    <xf numFmtId="0" fontId="6" fillId="2" borderId="0" xfId="0" applyFont="1" applyFill="1" applyAlignment="1"/>
    <xf numFmtId="0" fontId="8" fillId="2" borderId="2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right" wrapText="1"/>
    </xf>
    <xf numFmtId="165" fontId="8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center" wrapText="1"/>
    </xf>
    <xf numFmtId="165" fontId="8" fillId="2" borderId="0" xfId="0" applyNumberFormat="1" applyFont="1" applyFill="1" applyAlignment="1">
      <alignment horizontal="right" wrapText="1"/>
    </xf>
    <xf numFmtId="165" fontId="8" fillId="2" borderId="3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horizontal="center" wrapText="1"/>
    </xf>
    <xf numFmtId="165" fontId="11" fillId="2" borderId="0" xfId="0" applyNumberFormat="1" applyFont="1" applyFill="1"/>
    <xf numFmtId="0" fontId="8" fillId="2" borderId="3" xfId="0" applyFont="1" applyFill="1" applyBorder="1" applyAlignment="1"/>
    <xf numFmtId="0" fontId="8" fillId="2" borderId="3" xfId="0" applyFont="1" applyFill="1" applyBorder="1"/>
    <xf numFmtId="165" fontId="8" fillId="2" borderId="3" xfId="0" applyNumberFormat="1" applyFont="1" applyFill="1" applyBorder="1"/>
    <xf numFmtId="166" fontId="8" fillId="2" borderId="3" xfId="0" applyNumberFormat="1" applyFont="1" applyFill="1" applyBorder="1"/>
    <xf numFmtId="0" fontId="7" fillId="2" borderId="0" xfId="0" applyFont="1" applyFill="1"/>
    <xf numFmtId="167" fontId="3" fillId="2" borderId="0" xfId="0" applyNumberFormat="1" applyFont="1" applyFill="1"/>
    <xf numFmtId="37" fontId="3" fillId="2" borderId="0" xfId="2" applyNumberFormat="1" applyFont="1" applyFill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37" fontId="3" fillId="2" borderId="0" xfId="2" applyNumberFormat="1" applyFont="1" applyFill="1" applyAlignment="1"/>
    <xf numFmtId="14" fontId="8" fillId="2" borderId="2" xfId="0" quotePrefix="1" applyNumberFormat="1" applyFont="1" applyFill="1" applyBorder="1" applyAlignment="1">
      <alignment horizontal="center" vertical="center" wrapText="1"/>
    </xf>
    <xf numFmtId="168" fontId="3" fillId="2" borderId="0" xfId="1" applyNumberFormat="1" applyFont="1" applyFill="1" applyAlignment="1">
      <alignment horizontal="center" wrapText="1"/>
    </xf>
    <xf numFmtId="168" fontId="3" fillId="2" borderId="0" xfId="1" applyNumberFormat="1" applyFont="1" applyFill="1" applyAlignment="1">
      <alignment wrapText="1"/>
    </xf>
    <xf numFmtId="168" fontId="8" fillId="2" borderId="0" xfId="1" applyNumberFormat="1" applyFont="1" applyFill="1" applyAlignment="1">
      <alignment horizontal="center" wrapText="1"/>
    </xf>
    <xf numFmtId="0" fontId="8" fillId="2" borderId="2" xfId="0" applyFont="1" applyFill="1" applyBorder="1" applyAlignment="1">
      <alignment wrapText="1"/>
    </xf>
    <xf numFmtId="168" fontId="8" fillId="2" borderId="2" xfId="1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14" fontId="6" fillId="2" borderId="0" xfId="0" applyNumberFormat="1" applyFont="1" applyFill="1" applyAlignment="1">
      <alignment horizontal="left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165" fontId="8" fillId="2" borderId="3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165" fontId="3" fillId="2" borderId="0" xfId="0" applyNumberFormat="1" applyFont="1" applyFill="1" applyBorder="1" applyAlignment="1">
      <alignment vertical="top"/>
    </xf>
    <xf numFmtId="165" fontId="10" fillId="2" borderId="0" xfId="0" applyNumberFormat="1" applyFont="1" applyFill="1"/>
    <xf numFmtId="169" fontId="14" fillId="2" borderId="0" xfId="0" applyNumberFormat="1" applyFont="1" applyFill="1"/>
    <xf numFmtId="170" fontId="3" fillId="2" borderId="0" xfId="0" applyNumberFormat="1" applyFont="1" applyFill="1"/>
    <xf numFmtId="0" fontId="4" fillId="2" borderId="0" xfId="0" applyFont="1" applyFill="1" applyAlignment="1"/>
    <xf numFmtId="0" fontId="9" fillId="2" borderId="0" xfId="0" applyFont="1" applyFill="1" applyAlignment="1"/>
    <xf numFmtId="43" fontId="4" fillId="2" borderId="0" xfId="1" applyFont="1" applyFill="1"/>
    <xf numFmtId="43" fontId="11" fillId="2" borderId="0" xfId="1" applyFont="1" applyFill="1"/>
    <xf numFmtId="3" fontId="4" fillId="2" borderId="0" xfId="0" applyNumberFormat="1" applyFont="1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7" fillId="0" borderId="0" xfId="0" applyFont="1" applyFill="1" applyBorder="1" applyAlignment="1">
      <alignment horizontal="right" vertical="top" wrapText="1" indent="8"/>
    </xf>
    <xf numFmtId="0" fontId="3" fillId="2" borderId="0" xfId="0" applyFont="1" applyFill="1" applyAlignment="1">
      <alignment horizontal="left" wrapText="1" indent="6"/>
    </xf>
    <xf numFmtId="0" fontId="3" fillId="2" borderId="0" xfId="0" applyFont="1" applyFill="1" applyBorder="1" applyAlignment="1"/>
    <xf numFmtId="14" fontId="8" fillId="2" borderId="0" xfId="0" quotePrefix="1" applyNumberFormat="1" applyFont="1" applyFill="1" applyBorder="1" applyAlignment="1">
      <alignment horizontal="center" vertical="center"/>
    </xf>
    <xf numFmtId="43" fontId="4" fillId="2" borderId="0" xfId="1" applyFont="1" applyFill="1" applyAlignment="1">
      <alignment wrapText="1"/>
    </xf>
    <xf numFmtId="3" fontId="4" fillId="2" borderId="0" xfId="1" applyNumberFormat="1" applyFont="1" applyFill="1" applyAlignment="1">
      <alignment wrapText="1"/>
    </xf>
    <xf numFmtId="3" fontId="11" fillId="2" borderId="0" xfId="0" applyNumberFormat="1" applyFont="1" applyFill="1"/>
    <xf numFmtId="165" fontId="8" fillId="2" borderId="0" xfId="0" applyNumberFormat="1" applyFont="1" applyFill="1" applyBorder="1" applyAlignment="1">
      <alignment vertical="top"/>
    </xf>
    <xf numFmtId="0" fontId="18" fillId="2" borderId="3" xfId="0" applyFont="1" applyFill="1" applyBorder="1" applyAlignment="1">
      <alignment wrapText="1"/>
    </xf>
    <xf numFmtId="165" fontId="19" fillId="2" borderId="3" xfId="0" applyNumberFormat="1" applyFont="1" applyFill="1" applyBorder="1" applyAlignment="1"/>
    <xf numFmtId="4" fontId="16" fillId="3" borderId="5" xfId="3" applyNumberFormat="1" applyFont="1" applyFill="1" applyBorder="1" applyAlignment="1">
      <alignment horizontal="right" vertical="center"/>
    </xf>
    <xf numFmtId="14" fontId="3" fillId="2" borderId="0" xfId="0" applyNumberFormat="1" applyFont="1" applyFill="1" applyBorder="1" applyAlignment="1">
      <alignment horizontal="left"/>
    </xf>
    <xf numFmtId="171" fontId="11" fillId="2" borderId="0" xfId="0" applyNumberFormat="1" applyFont="1" applyFill="1"/>
  </cellXfs>
  <cellStyles count="4">
    <cellStyle name="Normal_Worksheet in 2251 Cash Flow Worksheet" xfId="2"/>
    <cellStyle name="Обычный" xfId="0" builtinId="0"/>
    <cellStyle name="Обычный_CF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66"/>
  <sheetViews>
    <sheetView tabSelected="1" view="pageBreakPreview" zoomScaleNormal="100" zoomScaleSheetLayoutView="100" workbookViewId="0"/>
  </sheetViews>
  <sheetFormatPr defaultColWidth="8.85546875" defaultRowHeight="12.75" x14ac:dyDescent="0.2"/>
  <cols>
    <col min="1" max="1" width="0.85546875" style="3" customWidth="1"/>
    <col min="2" max="2" width="50.7109375" style="3" customWidth="1"/>
    <col min="3" max="3" width="7.7109375" style="3" customWidth="1"/>
    <col min="4" max="4" width="11.7109375" style="3" customWidth="1"/>
    <col min="5" max="5" width="10.7109375" style="3" customWidth="1"/>
    <col min="6" max="6" width="1" style="3" customWidth="1"/>
    <col min="7" max="16384" width="8.85546875" style="3"/>
  </cols>
  <sheetData>
    <row r="1" spans="2:6" x14ac:dyDescent="0.2">
      <c r="B1" s="1" t="s">
        <v>68</v>
      </c>
      <c r="C1" s="2"/>
      <c r="D1" s="2"/>
      <c r="E1" s="2"/>
      <c r="F1" s="2"/>
    </row>
    <row r="2" spans="2:6" x14ac:dyDescent="0.2">
      <c r="B2" s="1" t="s">
        <v>63</v>
      </c>
      <c r="C2" s="2"/>
      <c r="D2" s="2"/>
      <c r="E2" s="2"/>
      <c r="F2" s="2"/>
    </row>
    <row r="3" spans="2:6" x14ac:dyDescent="0.2">
      <c r="B3" s="4" t="s">
        <v>64</v>
      </c>
      <c r="C3" s="5"/>
      <c r="D3" s="5"/>
      <c r="E3" s="5"/>
      <c r="F3" s="5"/>
    </row>
    <row r="4" spans="2:6" ht="13.5" thickBot="1" x14ac:dyDescent="0.25">
      <c r="B4" s="6"/>
      <c r="C4" s="7"/>
      <c r="D4" s="7"/>
      <c r="E4" s="7"/>
      <c r="F4" s="8"/>
    </row>
    <row r="5" spans="2:6" x14ac:dyDescent="0.2">
      <c r="B5" s="9"/>
      <c r="C5" s="2"/>
      <c r="D5" s="2"/>
      <c r="E5" s="2"/>
      <c r="F5" s="2"/>
    </row>
    <row r="6" spans="2:6" ht="25.5" x14ac:dyDescent="0.2">
      <c r="B6" s="10" t="s">
        <v>0</v>
      </c>
      <c r="C6" s="11" t="s">
        <v>1</v>
      </c>
      <c r="D6" s="12" t="s">
        <v>65</v>
      </c>
      <c r="E6" s="12" t="s">
        <v>2</v>
      </c>
      <c r="F6" s="12"/>
    </row>
    <row r="7" spans="2:6" x14ac:dyDescent="0.2">
      <c r="B7" s="13" t="s">
        <v>3</v>
      </c>
      <c r="C7" s="14"/>
      <c r="D7" s="15"/>
      <c r="E7" s="15"/>
      <c r="F7" s="15"/>
    </row>
    <row r="8" spans="2:6" x14ac:dyDescent="0.2">
      <c r="B8" s="13" t="s">
        <v>4</v>
      </c>
      <c r="C8" s="14"/>
      <c r="D8" s="15"/>
      <c r="E8" s="15"/>
      <c r="F8" s="15"/>
    </row>
    <row r="9" spans="2:6" x14ac:dyDescent="0.2">
      <c r="B9" s="16" t="s">
        <v>73</v>
      </c>
      <c r="C9" s="14">
        <v>3</v>
      </c>
      <c r="D9" s="17">
        <v>11898139.512080001</v>
      </c>
      <c r="E9" s="15">
        <v>0</v>
      </c>
      <c r="F9" s="17"/>
    </row>
    <row r="10" spans="2:6" x14ac:dyDescent="0.2">
      <c r="B10" s="16" t="s">
        <v>79</v>
      </c>
      <c r="C10" s="14">
        <v>4</v>
      </c>
      <c r="D10" s="17">
        <v>19254.72135</v>
      </c>
      <c r="E10" s="15"/>
      <c r="F10" s="17"/>
    </row>
    <row r="11" spans="2:6" x14ac:dyDescent="0.2">
      <c r="B11" s="16" t="s">
        <v>72</v>
      </c>
      <c r="C11" s="14">
        <v>5</v>
      </c>
      <c r="D11" s="17">
        <v>4690275.1797899995</v>
      </c>
      <c r="E11" s="15">
        <v>0</v>
      </c>
      <c r="F11" s="17"/>
    </row>
    <row r="12" spans="2:6" x14ac:dyDescent="0.2">
      <c r="B12" s="16" t="s">
        <v>77</v>
      </c>
      <c r="C12" s="14">
        <v>6</v>
      </c>
      <c r="D12" s="17">
        <v>9817.6859999999997</v>
      </c>
      <c r="E12" s="15">
        <v>0</v>
      </c>
      <c r="F12" s="17"/>
    </row>
    <row r="13" spans="2:6" x14ac:dyDescent="0.2">
      <c r="B13" s="16" t="s">
        <v>6</v>
      </c>
      <c r="C13" s="14">
        <v>7</v>
      </c>
      <c r="D13" s="17">
        <v>18930.430789999999</v>
      </c>
      <c r="E13" s="15">
        <v>0</v>
      </c>
      <c r="F13" s="17"/>
    </row>
    <row r="14" spans="2:6" x14ac:dyDescent="0.2">
      <c r="B14" s="16" t="s">
        <v>7</v>
      </c>
      <c r="C14" s="14">
        <v>8</v>
      </c>
      <c r="D14" s="17">
        <v>76364.900999999998</v>
      </c>
      <c r="E14" s="15">
        <v>0</v>
      </c>
      <c r="F14" s="17"/>
    </row>
    <row r="15" spans="2:6" x14ac:dyDescent="0.2">
      <c r="B15" s="16" t="s">
        <v>5</v>
      </c>
      <c r="C15" s="14">
        <v>9</v>
      </c>
      <c r="D15" s="17">
        <v>1108658.4544300002</v>
      </c>
      <c r="E15" s="15">
        <v>0</v>
      </c>
      <c r="F15" s="17"/>
    </row>
    <row r="16" spans="2:6" x14ac:dyDescent="0.2">
      <c r="B16" s="16" t="s">
        <v>78</v>
      </c>
      <c r="C16" s="14"/>
      <c r="D16" s="17">
        <v>13880.308570000001</v>
      </c>
      <c r="E16" s="15">
        <v>0</v>
      </c>
      <c r="F16" s="17"/>
    </row>
    <row r="17" spans="2:6" x14ac:dyDescent="0.2">
      <c r="B17" s="20"/>
      <c r="C17" s="21"/>
      <c r="D17" s="22">
        <f>SUM(D9:D16)</f>
        <v>17835321.194010001</v>
      </c>
      <c r="E17" s="22">
        <f>SUM(E9:E16)</f>
        <v>0</v>
      </c>
      <c r="F17" s="22"/>
    </row>
    <row r="18" spans="2:6" x14ac:dyDescent="0.2">
      <c r="B18" s="23" t="s">
        <v>8</v>
      </c>
      <c r="C18" s="14"/>
      <c r="D18" s="17"/>
      <c r="E18" s="17"/>
      <c r="F18" s="17"/>
    </row>
    <row r="19" spans="2:6" x14ac:dyDescent="0.2">
      <c r="B19" s="16" t="s">
        <v>12</v>
      </c>
      <c r="C19" s="14">
        <v>10</v>
      </c>
      <c r="D19" s="17">
        <v>1744297.9301799999</v>
      </c>
      <c r="E19" s="17">
        <v>125274.16003</v>
      </c>
      <c r="F19" s="17"/>
    </row>
    <row r="20" spans="2:6" x14ac:dyDescent="0.2">
      <c r="B20" s="16" t="s">
        <v>73</v>
      </c>
      <c r="C20" s="14">
        <v>11</v>
      </c>
      <c r="D20" s="17">
        <v>92541.4</v>
      </c>
      <c r="E20" s="17">
        <v>0</v>
      </c>
      <c r="F20" s="17"/>
    </row>
    <row r="21" spans="2:6" x14ac:dyDescent="0.2">
      <c r="B21" s="16" t="s">
        <v>74</v>
      </c>
      <c r="C21" s="14"/>
      <c r="D21" s="17">
        <v>1282577.4197</v>
      </c>
      <c r="E21" s="17"/>
      <c r="F21" s="17"/>
    </row>
    <row r="22" spans="2:6" x14ac:dyDescent="0.2">
      <c r="B22" s="16" t="s">
        <v>75</v>
      </c>
      <c r="C22" s="14">
        <v>12</v>
      </c>
      <c r="D22" s="17">
        <v>1432282.42276</v>
      </c>
      <c r="E22" s="17">
        <v>0</v>
      </c>
      <c r="F22" s="17"/>
    </row>
    <row r="23" spans="2:6" x14ac:dyDescent="0.2">
      <c r="B23" s="16" t="s">
        <v>76</v>
      </c>
      <c r="C23" s="14">
        <v>13</v>
      </c>
      <c r="D23" s="17">
        <v>1331233.4435600003</v>
      </c>
      <c r="E23" s="17" t="s">
        <v>11</v>
      </c>
      <c r="F23" s="17"/>
    </row>
    <row r="24" spans="2:6" x14ac:dyDescent="0.2">
      <c r="B24" s="16" t="s">
        <v>9</v>
      </c>
      <c r="C24" s="14">
        <v>14</v>
      </c>
      <c r="D24" s="17">
        <v>245945.85369999998</v>
      </c>
      <c r="E24" s="17">
        <v>2.5</v>
      </c>
      <c r="F24" s="17"/>
    </row>
    <row r="25" spans="2:6" x14ac:dyDescent="0.2">
      <c r="B25" s="16" t="s">
        <v>10</v>
      </c>
      <c r="C25" s="14"/>
      <c r="D25" s="17">
        <v>198065.94760999997</v>
      </c>
      <c r="E25" s="17">
        <v>7010.3339999999998</v>
      </c>
      <c r="F25" s="17"/>
    </row>
    <row r="26" spans="2:6" x14ac:dyDescent="0.2">
      <c r="B26" s="20"/>
      <c r="C26" s="21"/>
      <c r="D26" s="22">
        <f>SUM(D19:D25)</f>
        <v>6326944.4175100001</v>
      </c>
      <c r="E26" s="22">
        <f>SUM(E19:E25)</f>
        <v>132286.99403</v>
      </c>
      <c r="F26" s="22"/>
    </row>
    <row r="27" spans="2:6" x14ac:dyDescent="0.2">
      <c r="B27" s="20" t="s">
        <v>13</v>
      </c>
      <c r="C27" s="27"/>
      <c r="D27" s="28">
        <f>SUM(D17,D26)</f>
        <v>24162265.61152</v>
      </c>
      <c r="E27" s="28">
        <f>SUM(E17,E26)</f>
        <v>132286.99403</v>
      </c>
      <c r="F27" s="28"/>
    </row>
    <row r="28" spans="2:6" x14ac:dyDescent="0.2">
      <c r="B28" s="13"/>
      <c r="C28" s="29"/>
      <c r="D28" s="26"/>
      <c r="E28" s="26"/>
      <c r="F28" s="26"/>
    </row>
    <row r="29" spans="2:6" x14ac:dyDescent="0.2">
      <c r="B29" s="13" t="s">
        <v>14</v>
      </c>
      <c r="C29" s="14">
        <v>15</v>
      </c>
      <c r="D29" s="17"/>
      <c r="E29" s="17"/>
      <c r="F29" s="17"/>
    </row>
    <row r="30" spans="2:6" x14ac:dyDescent="0.2">
      <c r="B30" s="16" t="s">
        <v>15</v>
      </c>
      <c r="C30" s="14"/>
      <c r="D30" s="17">
        <v>975375.04799999995</v>
      </c>
      <c r="E30" s="17">
        <v>139000.04800000001</v>
      </c>
      <c r="F30" s="17"/>
    </row>
    <row r="31" spans="2:6" hidden="1" x14ac:dyDescent="0.2">
      <c r="B31" s="16" t="s">
        <v>16</v>
      </c>
      <c r="C31" s="14"/>
      <c r="D31" s="17"/>
      <c r="E31" s="17">
        <v>0</v>
      </c>
      <c r="F31" s="17"/>
    </row>
    <row r="32" spans="2:6" hidden="1" x14ac:dyDescent="0.2">
      <c r="B32" s="16" t="s">
        <v>17</v>
      </c>
      <c r="C32" s="14"/>
      <c r="D32" s="17"/>
      <c r="E32" s="17">
        <v>0</v>
      </c>
      <c r="F32" s="17"/>
    </row>
    <row r="33" spans="2:6" x14ac:dyDescent="0.2">
      <c r="B33" s="29" t="s">
        <v>18</v>
      </c>
      <c r="C33" s="25"/>
      <c r="D33" s="17">
        <v>11302481.07474</v>
      </c>
      <c r="E33" s="17">
        <v>-12644.88997</v>
      </c>
      <c r="F33" s="17"/>
    </row>
    <row r="34" spans="2:6" x14ac:dyDescent="0.2">
      <c r="B34" s="30" t="s">
        <v>19</v>
      </c>
      <c r="C34" s="27"/>
      <c r="D34" s="28">
        <f>SUM(D30:D33)</f>
        <v>12277856.12274</v>
      </c>
      <c r="E34" s="28">
        <f>SUM(E30:E33)</f>
        <v>126355.15803000001</v>
      </c>
      <c r="F34" s="28"/>
    </row>
    <row r="35" spans="2:6" x14ac:dyDescent="0.2">
      <c r="B35" s="31"/>
      <c r="C35" s="32"/>
      <c r="D35" s="33"/>
      <c r="E35" s="33"/>
      <c r="F35" s="33"/>
    </row>
    <row r="36" spans="2:6" x14ac:dyDescent="0.2">
      <c r="B36" s="13" t="s">
        <v>20</v>
      </c>
      <c r="C36" s="14"/>
      <c r="D36" s="17"/>
      <c r="E36" s="17"/>
      <c r="F36" s="17"/>
    </row>
    <row r="37" spans="2:6" hidden="1" x14ac:dyDescent="0.2">
      <c r="B37" s="16" t="s">
        <v>80</v>
      </c>
      <c r="C37" s="14"/>
      <c r="D37" s="17">
        <v>0</v>
      </c>
      <c r="E37" s="34">
        <v>0</v>
      </c>
      <c r="F37" s="26"/>
    </row>
    <row r="38" spans="2:6" x14ac:dyDescent="0.2">
      <c r="B38" s="16" t="s">
        <v>88</v>
      </c>
      <c r="C38" s="14">
        <v>16</v>
      </c>
      <c r="D38" s="17">
        <v>516280.06919000001</v>
      </c>
      <c r="E38" s="17">
        <v>0</v>
      </c>
      <c r="F38" s="26"/>
    </row>
    <row r="39" spans="2:6" x14ac:dyDescent="0.2">
      <c r="B39" s="10" t="s">
        <v>89</v>
      </c>
      <c r="C39" s="18">
        <v>6</v>
      </c>
      <c r="D39" s="17">
        <v>1801.5060000000001</v>
      </c>
      <c r="E39" s="17">
        <v>0</v>
      </c>
      <c r="F39" s="19"/>
    </row>
    <row r="40" spans="2:6" x14ac:dyDescent="0.2">
      <c r="B40" s="30"/>
      <c r="C40" s="21"/>
      <c r="D40" s="22">
        <f t="shared" ref="D40" si="0">SUM(D37:D39)</f>
        <v>518081.57519</v>
      </c>
      <c r="E40" s="22">
        <f>SUM(E37:E39)</f>
        <v>0</v>
      </c>
      <c r="F40" s="22"/>
    </row>
    <row r="41" spans="2:6" x14ac:dyDescent="0.2">
      <c r="B41" s="13" t="s">
        <v>21</v>
      </c>
      <c r="C41" s="14"/>
      <c r="D41" s="17"/>
      <c r="E41" s="17"/>
      <c r="F41" s="17"/>
    </row>
    <row r="42" spans="2:6" x14ac:dyDescent="0.2">
      <c r="B42" s="16" t="s">
        <v>80</v>
      </c>
      <c r="C42" s="14">
        <v>17</v>
      </c>
      <c r="D42" s="17">
        <v>2734672.4963000002</v>
      </c>
      <c r="E42" s="26">
        <v>0</v>
      </c>
      <c r="F42" s="26"/>
    </row>
    <row r="43" spans="2:6" x14ac:dyDescent="0.2">
      <c r="B43" s="16" t="s">
        <v>81</v>
      </c>
      <c r="C43" s="14"/>
      <c r="D43" s="17">
        <v>17109.159589999999</v>
      </c>
      <c r="E43" s="26"/>
      <c r="F43" s="26"/>
    </row>
    <row r="44" spans="2:6" x14ac:dyDescent="0.2">
      <c r="B44" s="16" t="s">
        <v>82</v>
      </c>
      <c r="C44" s="14"/>
      <c r="D44" s="17">
        <v>818624.77246000001</v>
      </c>
      <c r="E44" s="26">
        <v>5931.8360000000002</v>
      </c>
      <c r="F44" s="26"/>
    </row>
    <row r="45" spans="2:6" x14ac:dyDescent="0.2">
      <c r="B45" s="16" t="s">
        <v>83</v>
      </c>
      <c r="C45" s="14"/>
      <c r="D45" s="17">
        <v>6484550</v>
      </c>
      <c r="E45" s="26"/>
      <c r="F45" s="26"/>
    </row>
    <row r="46" spans="2:6" x14ac:dyDescent="0.2">
      <c r="B46" s="16" t="s">
        <v>84</v>
      </c>
      <c r="C46" s="14">
        <v>19</v>
      </c>
      <c r="D46" s="17">
        <v>359256.81099999999</v>
      </c>
      <c r="E46" s="26">
        <v>0</v>
      </c>
      <c r="F46" s="26"/>
    </row>
    <row r="47" spans="2:6" x14ac:dyDescent="0.2">
      <c r="B47" s="16" t="s">
        <v>22</v>
      </c>
      <c r="C47" s="14">
        <v>20</v>
      </c>
      <c r="D47" s="17">
        <v>105050.105</v>
      </c>
      <c r="E47" s="17">
        <v>0</v>
      </c>
      <c r="F47" s="26"/>
    </row>
    <row r="48" spans="2:6" x14ac:dyDescent="0.2">
      <c r="B48" s="16" t="s">
        <v>86</v>
      </c>
      <c r="C48" s="14">
        <v>21</v>
      </c>
      <c r="D48" s="17">
        <v>94216.320999999996</v>
      </c>
      <c r="E48" s="26">
        <v>0</v>
      </c>
      <c r="F48" s="26"/>
    </row>
    <row r="49" spans="2:6" x14ac:dyDescent="0.2">
      <c r="B49" s="16" t="s">
        <v>85</v>
      </c>
      <c r="C49" s="14">
        <v>6</v>
      </c>
      <c r="D49" s="17">
        <v>4242.53</v>
      </c>
      <c r="E49" s="26">
        <v>0</v>
      </c>
      <c r="F49" s="26"/>
    </row>
    <row r="50" spans="2:6" x14ac:dyDescent="0.2">
      <c r="B50" s="16" t="s">
        <v>87</v>
      </c>
      <c r="C50" s="14"/>
      <c r="D50" s="17">
        <v>748605.71823999996</v>
      </c>
      <c r="E50" s="26">
        <v>0</v>
      </c>
      <c r="F50" s="26"/>
    </row>
    <row r="51" spans="2:6" x14ac:dyDescent="0.2">
      <c r="B51" s="30"/>
      <c r="C51" s="21"/>
      <c r="D51" s="22">
        <f>SUM(D42:D50)</f>
        <v>11366327.913590001</v>
      </c>
      <c r="E51" s="22">
        <f>SUM(E42:E50)</f>
        <v>5931.8360000000002</v>
      </c>
      <c r="F51" s="22"/>
    </row>
    <row r="52" spans="2:6" s="35" customFormat="1" x14ac:dyDescent="0.2">
      <c r="B52" s="30" t="s">
        <v>23</v>
      </c>
      <c r="C52" s="27"/>
      <c r="D52" s="28">
        <f>SUM(D40,D51)</f>
        <v>11884409.488780001</v>
      </c>
      <c r="E52" s="28">
        <f>SUM(E40,E51)</f>
        <v>5931.8360000000002</v>
      </c>
      <c r="F52" s="28"/>
    </row>
    <row r="53" spans="2:6" s="35" customFormat="1" x14ac:dyDescent="0.2">
      <c r="B53" s="30" t="s">
        <v>24</v>
      </c>
      <c r="C53" s="27"/>
      <c r="D53" s="28">
        <f>SUM(D34,D52)</f>
        <v>24162265.61152</v>
      </c>
      <c r="E53" s="28">
        <f>SUM(E34,E52)</f>
        <v>132286.99403</v>
      </c>
      <c r="F53" s="28"/>
    </row>
    <row r="54" spans="2:6" x14ac:dyDescent="0.2">
      <c r="B54" s="36"/>
      <c r="C54" s="2"/>
      <c r="D54" s="37"/>
      <c r="E54" s="37"/>
      <c r="F54" s="37"/>
    </row>
    <row r="55" spans="2:6" x14ac:dyDescent="0.2">
      <c r="B55" s="36"/>
      <c r="C55" s="2"/>
      <c r="D55" s="37"/>
      <c r="E55" s="37"/>
      <c r="F55" s="37"/>
    </row>
    <row r="56" spans="2:6" x14ac:dyDescent="0.2">
      <c r="B56" s="38" t="s">
        <v>25</v>
      </c>
      <c r="C56" s="39"/>
      <c r="D56" s="40">
        <v>975375</v>
      </c>
      <c r="E56" s="40">
        <v>139000</v>
      </c>
      <c r="F56" s="40"/>
    </row>
    <row r="57" spans="2:6" s="35" customFormat="1" x14ac:dyDescent="0.2">
      <c r="B57" s="41" t="s">
        <v>26</v>
      </c>
      <c r="C57" s="42"/>
      <c r="D57" s="43">
        <f>D34/D56*1000</f>
        <v>12587.831472756634</v>
      </c>
      <c r="E57" s="43">
        <f>E34/E56*1000</f>
        <v>909.02991388489215</v>
      </c>
      <c r="F57" s="44"/>
    </row>
    <row r="58" spans="2:6" x14ac:dyDescent="0.2">
      <c r="B58" s="36"/>
      <c r="C58" s="2"/>
      <c r="D58" s="2"/>
      <c r="E58" s="2"/>
      <c r="F58" s="2"/>
    </row>
    <row r="59" spans="2:6" x14ac:dyDescent="0.2">
      <c r="B59" s="36"/>
      <c r="C59" s="2"/>
      <c r="D59" s="2"/>
      <c r="E59" s="2"/>
      <c r="F59" s="2"/>
    </row>
    <row r="60" spans="2:6" x14ac:dyDescent="0.2">
      <c r="B60" s="36"/>
      <c r="C60" s="2"/>
      <c r="D60" s="2"/>
      <c r="E60" s="2"/>
      <c r="F60" s="2"/>
    </row>
    <row r="61" spans="2:6" x14ac:dyDescent="0.2">
      <c r="B61" s="36" t="s">
        <v>27</v>
      </c>
      <c r="C61" s="2"/>
      <c r="D61" s="2" t="s">
        <v>28</v>
      </c>
      <c r="E61" s="2"/>
      <c r="F61" s="2"/>
    </row>
    <row r="62" spans="2:6" x14ac:dyDescent="0.2">
      <c r="B62" s="36"/>
      <c r="C62" s="2"/>
      <c r="D62" s="2"/>
      <c r="E62" s="2"/>
      <c r="F62" s="2"/>
    </row>
    <row r="63" spans="2:6" x14ac:dyDescent="0.2">
      <c r="B63" s="36"/>
      <c r="C63" s="2"/>
      <c r="D63" s="2"/>
      <c r="E63" s="2"/>
      <c r="F63" s="2"/>
    </row>
    <row r="64" spans="2:6" x14ac:dyDescent="0.2">
      <c r="B64" s="36" t="s">
        <v>29</v>
      </c>
      <c r="C64" s="2"/>
      <c r="D64" s="2" t="s">
        <v>30</v>
      </c>
      <c r="E64" s="2"/>
      <c r="F64" s="2"/>
    </row>
    <row r="66" spans="4:5" x14ac:dyDescent="0.2">
      <c r="D66" s="3" t="b">
        <f>D27=D53</f>
        <v>1</v>
      </c>
      <c r="E66" s="3" t="b">
        <f>E27=E53</f>
        <v>1</v>
      </c>
    </row>
  </sheetData>
  <pageMargins left="0.78740157480314965" right="0.39370078740157483" top="0.39370078740157483" bottom="0.39370078740157483" header="0.31496062992125984" footer="0.31496062992125984"/>
  <pageSetup paperSize="9" scale="9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view="pageBreakPreview" zoomScaleNormal="100" zoomScaleSheetLayoutView="100" workbookViewId="0"/>
  </sheetViews>
  <sheetFormatPr defaultColWidth="8.85546875" defaultRowHeight="12.75" x14ac:dyDescent="0.2"/>
  <cols>
    <col min="1" max="1" width="57.7109375" style="3" customWidth="1"/>
    <col min="2" max="2" width="7.7109375" style="3" customWidth="1"/>
    <col min="3" max="4" width="10.7109375" style="3" customWidth="1"/>
    <col min="5" max="16384" width="8.85546875" style="3"/>
  </cols>
  <sheetData>
    <row r="1" spans="1:4" ht="15" customHeight="1" x14ac:dyDescent="0.2">
      <c r="A1" s="1" t="s">
        <v>68</v>
      </c>
      <c r="B1" s="2"/>
      <c r="C1" s="2"/>
      <c r="D1" s="2"/>
    </row>
    <row r="2" spans="1:4" ht="15" customHeight="1" x14ac:dyDescent="0.2">
      <c r="A2" s="1" t="s">
        <v>66</v>
      </c>
      <c r="B2" s="2"/>
      <c r="C2" s="2"/>
      <c r="D2" s="2"/>
    </row>
    <row r="3" spans="1:4" ht="15" customHeight="1" x14ac:dyDescent="0.2">
      <c r="A3" s="4" t="s">
        <v>67</v>
      </c>
      <c r="B3" s="5"/>
      <c r="C3" s="5"/>
      <c r="D3" s="5"/>
    </row>
    <row r="4" spans="1:4" ht="4.9000000000000004" customHeight="1" thickBot="1" x14ac:dyDescent="0.25">
      <c r="A4" s="45"/>
      <c r="B4" s="46"/>
      <c r="C4" s="46"/>
      <c r="D4" s="46"/>
    </row>
    <row r="5" spans="1:4" ht="15" customHeight="1" x14ac:dyDescent="0.2">
      <c r="A5" s="47"/>
      <c r="B5" s="2"/>
      <c r="C5" s="2"/>
      <c r="D5" s="2"/>
    </row>
    <row r="6" spans="1:4" ht="25.15" customHeight="1" x14ac:dyDescent="0.2">
      <c r="A6" s="10" t="s">
        <v>0</v>
      </c>
      <c r="B6" s="48" t="s">
        <v>1</v>
      </c>
      <c r="C6" s="12" t="s">
        <v>65</v>
      </c>
      <c r="D6" s="12" t="s">
        <v>71</v>
      </c>
    </row>
    <row r="7" spans="1:4" ht="15" customHeight="1" x14ac:dyDescent="0.2">
      <c r="A7" s="16" t="s">
        <v>31</v>
      </c>
      <c r="B7" s="14"/>
      <c r="C7" s="49">
        <v>2095516.4961099999</v>
      </c>
      <c r="D7" s="49">
        <v>0</v>
      </c>
    </row>
    <row r="8" spans="1:4" ht="15" customHeight="1" x14ac:dyDescent="0.2">
      <c r="A8" s="16" t="s">
        <v>90</v>
      </c>
      <c r="B8" s="14"/>
      <c r="C8" s="49">
        <v>-824701.49740999995</v>
      </c>
      <c r="D8" s="49"/>
    </row>
    <row r="9" spans="1:4" ht="15" customHeight="1" x14ac:dyDescent="0.2">
      <c r="A9" s="16" t="s">
        <v>32</v>
      </c>
      <c r="B9" s="14"/>
      <c r="C9" s="49">
        <v>-228270.56834999999</v>
      </c>
      <c r="D9" s="49">
        <v>0</v>
      </c>
    </row>
    <row r="10" spans="1:4" ht="15" customHeight="1" x14ac:dyDescent="0.2">
      <c r="A10" s="29" t="s">
        <v>33</v>
      </c>
      <c r="B10" s="25"/>
      <c r="C10" s="49">
        <v>-634825.29090000002</v>
      </c>
      <c r="D10" s="49">
        <v>0</v>
      </c>
    </row>
    <row r="11" spans="1:4" ht="15" customHeight="1" x14ac:dyDescent="0.2">
      <c r="A11" s="31" t="s">
        <v>91</v>
      </c>
      <c r="B11" s="32"/>
      <c r="C11" s="50">
        <f>SUM(C7:C10)</f>
        <v>407719.1394499999</v>
      </c>
      <c r="D11" s="50">
        <f>SUM(D7:D10)</f>
        <v>0</v>
      </c>
    </row>
    <row r="12" spans="1:4" s="35" customFormat="1" ht="15" customHeight="1" x14ac:dyDescent="0.2">
      <c r="A12" s="29" t="s">
        <v>34</v>
      </c>
      <c r="B12" s="32"/>
      <c r="C12" s="49">
        <v>192099.56584999998</v>
      </c>
      <c r="D12" s="49">
        <v>0</v>
      </c>
    </row>
    <row r="13" spans="1:4" ht="15" customHeight="1" x14ac:dyDescent="0.2">
      <c r="A13" s="29" t="s">
        <v>35</v>
      </c>
      <c r="B13" s="32"/>
      <c r="C13" s="49">
        <v>-2562.8278100000002</v>
      </c>
      <c r="D13" s="49">
        <v>0</v>
      </c>
    </row>
    <row r="14" spans="1:4" ht="15" customHeight="1" x14ac:dyDescent="0.2">
      <c r="A14" s="29" t="s">
        <v>36</v>
      </c>
      <c r="B14" s="25"/>
      <c r="C14" s="49">
        <v>12033.595170000001</v>
      </c>
      <c r="D14" s="49">
        <v>0</v>
      </c>
    </row>
    <row r="15" spans="1:4" ht="15" customHeight="1" x14ac:dyDescent="0.2">
      <c r="A15" s="29" t="s">
        <v>37</v>
      </c>
      <c r="B15" s="25"/>
      <c r="C15" s="49">
        <v>-18288.191010000002</v>
      </c>
      <c r="D15" s="49">
        <v>0</v>
      </c>
    </row>
    <row r="16" spans="1:4" ht="15" customHeight="1" x14ac:dyDescent="0.2">
      <c r="A16" s="13" t="s">
        <v>38</v>
      </c>
      <c r="B16" s="51"/>
      <c r="C16" s="52">
        <f>SUM(C11:C15)</f>
        <v>591001.2816499999</v>
      </c>
      <c r="D16" s="52">
        <f>SUM(D11:D15)</f>
        <v>0</v>
      </c>
    </row>
    <row r="17" spans="1:4" ht="15" customHeight="1" x14ac:dyDescent="0.2">
      <c r="A17" s="29" t="s">
        <v>39</v>
      </c>
      <c r="B17" s="25"/>
      <c r="C17" s="49">
        <v>0</v>
      </c>
      <c r="D17" s="49">
        <v>0</v>
      </c>
    </row>
    <row r="18" spans="1:4" s="35" customFormat="1" ht="15" customHeight="1" x14ac:dyDescent="0.2">
      <c r="A18" s="30" t="s">
        <v>40</v>
      </c>
      <c r="B18" s="27"/>
      <c r="C18" s="53">
        <f>SUM(C16:C17)</f>
        <v>591001.2816499999</v>
      </c>
      <c r="D18" s="53">
        <f>SUM(D16:D17)</f>
        <v>0</v>
      </c>
    </row>
    <row r="19" spans="1:4" ht="15" customHeight="1" x14ac:dyDescent="0.2">
      <c r="A19" s="54" t="s">
        <v>41</v>
      </c>
      <c r="B19" s="25"/>
      <c r="C19" s="49">
        <v>0</v>
      </c>
      <c r="D19" s="49">
        <v>0</v>
      </c>
    </row>
    <row r="20" spans="1:4" s="35" customFormat="1" ht="15" customHeight="1" x14ac:dyDescent="0.2">
      <c r="A20" s="30" t="s">
        <v>42</v>
      </c>
      <c r="B20" s="27"/>
      <c r="C20" s="55">
        <f>SUM(C18)</f>
        <v>591001.2816499999</v>
      </c>
      <c r="D20" s="55">
        <f>SUM(D18)</f>
        <v>0</v>
      </c>
    </row>
    <row r="21" spans="1:4" ht="15" customHeight="1" x14ac:dyDescent="0.2">
      <c r="A21" s="36"/>
      <c r="B21" s="2"/>
      <c r="C21" s="37"/>
      <c r="D21" s="37"/>
    </row>
    <row r="22" spans="1:4" s="35" customFormat="1" ht="15" customHeight="1" x14ac:dyDescent="0.2">
      <c r="A22" s="57" t="s">
        <v>43</v>
      </c>
      <c r="B22" s="58"/>
      <c r="C22" s="59">
        <f>C20/BS!D56*1000</f>
        <v>605.92211369985898</v>
      </c>
      <c r="D22" s="60">
        <v>0</v>
      </c>
    </row>
    <row r="23" spans="1:4" ht="15" customHeight="1" x14ac:dyDescent="0.2">
      <c r="A23" s="36"/>
      <c r="B23" s="2"/>
      <c r="C23" s="2"/>
      <c r="D23" s="2"/>
    </row>
    <row r="24" spans="1:4" ht="15" customHeight="1" x14ac:dyDescent="0.2">
      <c r="A24" s="61" t="s">
        <v>44</v>
      </c>
      <c r="B24" s="2"/>
      <c r="C24" s="2"/>
      <c r="D24" s="2"/>
    </row>
    <row r="25" spans="1:4" ht="15" customHeight="1" x14ac:dyDescent="0.2">
      <c r="A25" s="61"/>
      <c r="B25" s="2"/>
      <c r="C25" s="62"/>
      <c r="D25" s="2"/>
    </row>
    <row r="26" spans="1:4" ht="15" customHeight="1" x14ac:dyDescent="0.2">
      <c r="A26" s="61"/>
      <c r="B26" s="2"/>
      <c r="C26" s="2"/>
      <c r="D26" s="2"/>
    </row>
    <row r="27" spans="1:4" ht="15" customHeight="1" x14ac:dyDescent="0.2">
      <c r="A27" s="36"/>
      <c r="B27" s="2"/>
      <c r="C27" s="2"/>
      <c r="D27" s="2"/>
    </row>
    <row r="28" spans="1:4" ht="15" customHeight="1" x14ac:dyDescent="0.2">
      <c r="A28" s="36" t="s">
        <v>27</v>
      </c>
      <c r="B28" s="2"/>
      <c r="C28" s="2" t="s">
        <v>28</v>
      </c>
      <c r="D28" s="2"/>
    </row>
    <row r="29" spans="1:4" ht="15" customHeight="1" x14ac:dyDescent="0.2">
      <c r="A29" s="36"/>
      <c r="B29" s="2"/>
      <c r="C29" s="2"/>
      <c r="D29" s="2"/>
    </row>
    <row r="30" spans="1:4" ht="15" customHeight="1" x14ac:dyDescent="0.2">
      <c r="A30" s="36"/>
      <c r="B30" s="2"/>
      <c r="C30" s="2"/>
      <c r="D30" s="2"/>
    </row>
    <row r="31" spans="1:4" ht="15" customHeight="1" x14ac:dyDescent="0.2">
      <c r="A31" s="36" t="s">
        <v>29</v>
      </c>
      <c r="B31" s="2"/>
      <c r="C31" s="2" t="s">
        <v>30</v>
      </c>
      <c r="D31" s="2"/>
    </row>
    <row r="32" spans="1:4" ht="15" customHeight="1" x14ac:dyDescent="0.2"/>
    <row r="33" ht="15" customHeight="1" x14ac:dyDescent="0.2"/>
    <row r="36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</sheetData>
  <pageMargins left="0.78740157480314965" right="0.39370078740157483" top="0.39370078740157483" bottom="0.3937007874015748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0"/>
  <sheetViews>
    <sheetView view="pageBreakPreview" topLeftCell="A43" zoomScaleNormal="90" zoomScaleSheetLayoutView="100" workbookViewId="0">
      <selection activeCell="D70" sqref="D70"/>
    </sheetView>
  </sheetViews>
  <sheetFormatPr defaultColWidth="8.85546875" defaultRowHeight="12.75" x14ac:dyDescent="0.2"/>
  <cols>
    <col min="1" max="1" width="0.85546875" style="3" customWidth="1"/>
    <col min="2" max="2" width="56.140625" style="3" customWidth="1"/>
    <col min="3" max="3" width="7.7109375" style="3" customWidth="1"/>
    <col min="4" max="5" width="14.140625" style="3" customWidth="1"/>
    <col min="6" max="6" width="68.85546875" style="85" hidden="1" customWidth="1"/>
    <col min="7" max="7" width="14.7109375" style="87" hidden="1" customWidth="1"/>
    <col min="8" max="8" width="14" style="89" hidden="1" customWidth="1"/>
    <col min="9" max="9" width="12.140625" style="3" hidden="1" customWidth="1"/>
    <col min="10" max="10" width="0" style="3" hidden="1" customWidth="1"/>
    <col min="11" max="16384" width="8.85546875" style="3"/>
  </cols>
  <sheetData>
    <row r="1" spans="2:10" x14ac:dyDescent="0.2">
      <c r="B1" s="1" t="s">
        <v>68</v>
      </c>
      <c r="C1" s="36"/>
      <c r="D1" s="63"/>
      <c r="E1" s="63"/>
      <c r="F1" s="66"/>
    </row>
    <row r="2" spans="2:10" x14ac:dyDescent="0.2">
      <c r="B2" s="1" t="s">
        <v>69</v>
      </c>
      <c r="C2" s="36"/>
      <c r="D2" s="63"/>
      <c r="E2" s="63"/>
      <c r="F2" s="66"/>
    </row>
    <row r="3" spans="2:10" x14ac:dyDescent="0.2">
      <c r="B3" s="4" t="s">
        <v>67</v>
      </c>
      <c r="C3" s="64"/>
      <c r="D3" s="64"/>
      <c r="E3" s="64"/>
      <c r="F3" s="64"/>
    </row>
    <row r="4" spans="2:10" ht="9" customHeight="1" thickBot="1" x14ac:dyDescent="0.25">
      <c r="B4" s="65"/>
      <c r="C4" s="46"/>
      <c r="D4" s="46"/>
      <c r="E4" s="46"/>
      <c r="F4" s="94"/>
    </row>
    <row r="5" spans="2:10" ht="4.5" customHeight="1" x14ac:dyDescent="0.2">
      <c r="B5" s="66"/>
      <c r="C5" s="63"/>
      <c r="D5" s="63"/>
      <c r="E5" s="63"/>
      <c r="F5" s="66"/>
    </row>
    <row r="6" spans="2:10" ht="23.25" customHeight="1" x14ac:dyDescent="0.2">
      <c r="B6" s="10" t="s">
        <v>0</v>
      </c>
      <c r="C6" s="11" t="s">
        <v>1</v>
      </c>
      <c r="D6" s="67" t="s">
        <v>65</v>
      </c>
      <c r="E6" s="67" t="s">
        <v>71</v>
      </c>
      <c r="F6" s="95"/>
      <c r="G6" s="96" t="s">
        <v>92</v>
      </c>
      <c r="H6" s="97" t="s">
        <v>134</v>
      </c>
      <c r="J6" s="90"/>
    </row>
    <row r="7" spans="2:10" s="35" customFormat="1" ht="15" x14ac:dyDescent="0.25">
      <c r="B7" s="13" t="s">
        <v>45</v>
      </c>
      <c r="C7" s="13"/>
      <c r="D7" s="68"/>
      <c r="E7" s="69"/>
      <c r="F7" s="86"/>
      <c r="G7" s="88">
        <v>0</v>
      </c>
      <c r="H7" s="98"/>
      <c r="J7" s="91"/>
    </row>
    <row r="8" spans="2:10" ht="15" customHeight="1" x14ac:dyDescent="0.25">
      <c r="B8" s="23" t="s">
        <v>46</v>
      </c>
      <c r="C8" s="23"/>
      <c r="D8" s="70">
        <f>SUM(D9:D14)</f>
        <v>791596.94871000003</v>
      </c>
      <c r="E8" s="70">
        <f>SUM(E9:E14)</f>
        <v>0</v>
      </c>
      <c r="F8" s="86"/>
      <c r="G8" s="88">
        <v>0</v>
      </c>
      <c r="J8" s="91"/>
    </row>
    <row r="9" spans="2:10" ht="15" customHeight="1" x14ac:dyDescent="0.25">
      <c r="B9" s="93" t="s">
        <v>93</v>
      </c>
      <c r="C9" s="16"/>
      <c r="D9" s="68">
        <v>750000</v>
      </c>
      <c r="E9" s="69">
        <v>0</v>
      </c>
      <c r="F9" s="86"/>
      <c r="G9" s="88">
        <v>750000</v>
      </c>
      <c r="J9" s="91"/>
    </row>
    <row r="10" spans="2:10" ht="15" x14ac:dyDescent="0.25">
      <c r="B10" s="93" t="s">
        <v>94</v>
      </c>
      <c r="C10" s="16"/>
      <c r="D10" s="68">
        <v>0</v>
      </c>
      <c r="E10" s="69">
        <v>0</v>
      </c>
      <c r="F10" s="86"/>
      <c r="G10" s="88">
        <v>0</v>
      </c>
      <c r="J10" s="91"/>
    </row>
    <row r="11" spans="2:10" ht="15" x14ac:dyDescent="0.25">
      <c r="B11" s="93" t="s">
        <v>95</v>
      </c>
      <c r="C11" s="16"/>
      <c r="D11" s="68">
        <v>0</v>
      </c>
      <c r="E11" s="69">
        <v>0</v>
      </c>
      <c r="F11" s="86"/>
      <c r="G11" s="88">
        <v>0</v>
      </c>
      <c r="J11" s="91"/>
    </row>
    <row r="12" spans="2:10" ht="15" x14ac:dyDescent="0.25">
      <c r="B12" s="93" t="s">
        <v>96</v>
      </c>
      <c r="C12" s="16"/>
      <c r="D12" s="68">
        <v>0</v>
      </c>
      <c r="E12" s="69">
        <v>0</v>
      </c>
      <c r="F12" s="86"/>
      <c r="G12" s="88">
        <v>0</v>
      </c>
      <c r="J12" s="91"/>
    </row>
    <row r="13" spans="2:10" ht="15" x14ac:dyDescent="0.25">
      <c r="B13" s="93" t="s">
        <v>97</v>
      </c>
      <c r="C13" s="16"/>
      <c r="D13" s="68">
        <v>0</v>
      </c>
      <c r="E13" s="69">
        <v>0</v>
      </c>
      <c r="F13" s="86"/>
      <c r="G13" s="88">
        <v>0</v>
      </c>
      <c r="J13" s="91"/>
    </row>
    <row r="14" spans="2:10" ht="15" x14ac:dyDescent="0.25">
      <c r="B14" s="93" t="s">
        <v>98</v>
      </c>
      <c r="C14" s="16"/>
      <c r="D14" s="68">
        <v>41596.948710000004</v>
      </c>
      <c r="E14" s="69">
        <v>0</v>
      </c>
      <c r="F14" s="86"/>
      <c r="G14" s="88">
        <v>39283.842940000002</v>
      </c>
      <c r="H14" s="102">
        <v>2313.1057700000001</v>
      </c>
      <c r="J14" s="91"/>
    </row>
    <row r="15" spans="2:10" ht="15" x14ac:dyDescent="0.25">
      <c r="B15" s="23" t="s">
        <v>47</v>
      </c>
      <c r="C15" s="23"/>
      <c r="D15" s="70">
        <f>SUM(D16:D22)</f>
        <v>566845.39682999998</v>
      </c>
      <c r="E15" s="70">
        <f>SUM(E16:E22)</f>
        <v>0</v>
      </c>
      <c r="F15" s="86"/>
      <c r="G15" s="88"/>
      <c r="J15" s="91"/>
    </row>
    <row r="16" spans="2:10" ht="15" x14ac:dyDescent="0.25">
      <c r="B16" s="93" t="s">
        <v>99</v>
      </c>
      <c r="C16" s="16"/>
      <c r="D16" s="68">
        <v>7640.5388400000002</v>
      </c>
      <c r="E16" s="69">
        <v>0</v>
      </c>
      <c r="F16" s="86"/>
      <c r="G16" s="88"/>
      <c r="H16" s="102">
        <v>7640.5388400000002</v>
      </c>
      <c r="J16" s="91"/>
    </row>
    <row r="17" spans="2:10" ht="15" x14ac:dyDescent="0.25">
      <c r="B17" s="93" t="s">
        <v>100</v>
      </c>
      <c r="C17" s="16"/>
      <c r="D17" s="68">
        <v>1813.8798300000001</v>
      </c>
      <c r="E17" s="69">
        <v>0</v>
      </c>
      <c r="F17" s="86"/>
      <c r="G17" s="88">
        <v>0</v>
      </c>
      <c r="H17" s="102">
        <v>1813.8798300000001</v>
      </c>
      <c r="J17" s="91"/>
    </row>
    <row r="18" spans="2:10" ht="15" x14ac:dyDescent="0.25">
      <c r="B18" s="93" t="s">
        <v>101</v>
      </c>
      <c r="C18" s="16"/>
      <c r="D18" s="68">
        <v>9048.7950000000001</v>
      </c>
      <c r="E18" s="69">
        <v>0</v>
      </c>
      <c r="F18" s="86"/>
      <c r="G18" s="88">
        <v>8353.5630000000001</v>
      </c>
      <c r="H18" s="102">
        <v>695.23199999999997</v>
      </c>
      <c r="J18" s="91"/>
    </row>
    <row r="19" spans="2:10" ht="15" x14ac:dyDescent="0.25">
      <c r="B19" s="93" t="s">
        <v>102</v>
      </c>
      <c r="C19" s="16"/>
      <c r="D19" s="68">
        <v>0</v>
      </c>
      <c r="E19" s="69">
        <v>0</v>
      </c>
      <c r="F19" s="86"/>
      <c r="G19" s="88">
        <v>0</v>
      </c>
      <c r="J19" s="91"/>
    </row>
    <row r="20" spans="2:10" ht="15" x14ac:dyDescent="0.25">
      <c r="B20" s="93" t="s">
        <v>103</v>
      </c>
      <c r="C20" s="16"/>
      <c r="D20" s="68">
        <v>0</v>
      </c>
      <c r="E20" s="69">
        <v>0</v>
      </c>
      <c r="F20" s="86"/>
      <c r="G20" s="88">
        <v>0</v>
      </c>
      <c r="J20" s="91"/>
    </row>
    <row r="21" spans="2:10" ht="15" x14ac:dyDescent="0.25">
      <c r="B21" s="93" t="s">
        <v>104</v>
      </c>
      <c r="C21" s="16"/>
      <c r="D21" s="68">
        <v>187183.83799999999</v>
      </c>
      <c r="E21" s="69">
        <v>0</v>
      </c>
      <c r="F21" s="86"/>
      <c r="G21" s="88">
        <v>186960.598</v>
      </c>
      <c r="H21" s="102">
        <v>223.24</v>
      </c>
      <c r="J21" s="91"/>
    </row>
    <row r="22" spans="2:10" ht="15" x14ac:dyDescent="0.25">
      <c r="B22" s="93" t="s">
        <v>105</v>
      </c>
      <c r="C22" s="16"/>
      <c r="D22" s="68">
        <v>361158.34516000003</v>
      </c>
      <c r="E22" s="69">
        <v>0</v>
      </c>
      <c r="F22" s="86"/>
      <c r="G22" s="88">
        <v>360692.69464</v>
      </c>
      <c r="H22" s="102">
        <v>465.65052000000003</v>
      </c>
      <c r="J22" s="91"/>
    </row>
    <row r="23" spans="2:10" ht="15" x14ac:dyDescent="0.25">
      <c r="B23" s="71" t="s">
        <v>48</v>
      </c>
      <c r="C23" s="71"/>
      <c r="D23" s="72">
        <f>D8-D15</f>
        <v>224751.55188000004</v>
      </c>
      <c r="E23" s="72">
        <f>E8-E15</f>
        <v>0</v>
      </c>
      <c r="F23" s="80"/>
      <c r="G23" s="88">
        <v>0</v>
      </c>
      <c r="J23" s="91"/>
    </row>
    <row r="24" spans="2:10" s="35" customFormat="1" ht="15" x14ac:dyDescent="0.25">
      <c r="B24" s="13" t="s">
        <v>49</v>
      </c>
      <c r="C24" s="13"/>
      <c r="D24" s="68"/>
      <c r="E24" s="69"/>
      <c r="F24" s="86"/>
      <c r="G24" s="88">
        <v>0</v>
      </c>
      <c r="H24" s="98"/>
      <c r="J24" s="91"/>
    </row>
    <row r="25" spans="2:10" ht="15" x14ac:dyDescent="0.25">
      <c r="B25" s="23" t="s">
        <v>46</v>
      </c>
      <c r="C25" s="23"/>
      <c r="D25" s="70">
        <f>SUM(D26:D37)</f>
        <v>0</v>
      </c>
      <c r="E25" s="70">
        <f>SUM(E26:E37)</f>
        <v>0</v>
      </c>
      <c r="F25" s="86"/>
      <c r="G25" s="88">
        <v>0</v>
      </c>
      <c r="J25" s="91"/>
    </row>
    <row r="26" spans="2:10" ht="15" x14ac:dyDescent="0.2">
      <c r="B26" s="93" t="s">
        <v>106</v>
      </c>
      <c r="C26" s="16"/>
      <c r="D26" s="68">
        <v>0</v>
      </c>
      <c r="E26" s="69">
        <v>0</v>
      </c>
      <c r="F26" s="86"/>
      <c r="G26" s="88"/>
      <c r="J26" s="90"/>
    </row>
    <row r="27" spans="2:10" ht="15" customHeight="1" x14ac:dyDescent="0.25">
      <c r="B27" s="93" t="s">
        <v>107</v>
      </c>
      <c r="C27" s="16"/>
      <c r="D27" s="68">
        <v>0</v>
      </c>
      <c r="E27" s="69">
        <v>0</v>
      </c>
      <c r="F27" s="86"/>
      <c r="G27" s="88">
        <v>0</v>
      </c>
      <c r="J27" s="91"/>
    </row>
    <row r="28" spans="2:10" ht="15" customHeight="1" x14ac:dyDescent="0.25">
      <c r="B28" s="93" t="s">
        <v>108</v>
      </c>
      <c r="C28" s="16"/>
      <c r="D28" s="68">
        <v>0</v>
      </c>
      <c r="E28" s="69">
        <v>0</v>
      </c>
      <c r="F28" s="86"/>
      <c r="G28" s="88">
        <v>0</v>
      </c>
      <c r="J28" s="91"/>
    </row>
    <row r="29" spans="2:10" ht="26.25" x14ac:dyDescent="0.25">
      <c r="B29" s="93" t="s">
        <v>109</v>
      </c>
      <c r="C29" s="16"/>
      <c r="D29" s="68">
        <v>0</v>
      </c>
      <c r="E29" s="69">
        <v>0</v>
      </c>
      <c r="F29" s="86"/>
      <c r="G29" s="88"/>
      <c r="J29" s="91"/>
    </row>
    <row r="30" spans="2:10" ht="15" x14ac:dyDescent="0.25">
      <c r="B30" s="93" t="s">
        <v>110</v>
      </c>
      <c r="C30" s="16"/>
      <c r="D30" s="68">
        <v>0</v>
      </c>
      <c r="E30" s="69">
        <v>0</v>
      </c>
      <c r="F30" s="86"/>
      <c r="G30" s="88"/>
      <c r="J30" s="91"/>
    </row>
    <row r="31" spans="2:10" ht="26.25" x14ac:dyDescent="0.25">
      <c r="B31" s="93" t="s">
        <v>111</v>
      </c>
      <c r="C31" s="16"/>
      <c r="D31" s="68">
        <v>0</v>
      </c>
      <c r="E31" s="69">
        <v>0</v>
      </c>
      <c r="F31" s="86"/>
      <c r="G31" s="88"/>
      <c r="J31" s="91"/>
    </row>
    <row r="32" spans="2:10" s="35" customFormat="1" ht="15" x14ac:dyDescent="0.25">
      <c r="B32" s="93" t="s">
        <v>112</v>
      </c>
      <c r="C32" s="16"/>
      <c r="D32" s="68">
        <v>0</v>
      </c>
      <c r="E32" s="69">
        <v>0</v>
      </c>
      <c r="F32" s="86"/>
      <c r="G32" s="88"/>
      <c r="H32" s="98"/>
      <c r="J32" s="91"/>
    </row>
    <row r="33" spans="2:10" ht="15" x14ac:dyDescent="0.2">
      <c r="B33" s="93" t="s">
        <v>113</v>
      </c>
      <c r="C33" s="16"/>
      <c r="D33" s="68">
        <v>0</v>
      </c>
      <c r="E33" s="69">
        <v>0</v>
      </c>
      <c r="F33" s="86"/>
      <c r="G33" s="88"/>
      <c r="J33" s="90"/>
    </row>
    <row r="34" spans="2:10" s="35" customFormat="1" ht="15" x14ac:dyDescent="0.25">
      <c r="B34" s="93" t="s">
        <v>114</v>
      </c>
      <c r="C34" s="16"/>
      <c r="D34" s="68">
        <v>0</v>
      </c>
      <c r="E34" s="69">
        <v>0</v>
      </c>
      <c r="F34" s="86"/>
      <c r="G34" s="88"/>
      <c r="H34" s="98"/>
      <c r="J34" s="91"/>
    </row>
    <row r="35" spans="2:10" s="35" customFormat="1" ht="15" x14ac:dyDescent="0.25">
      <c r="B35" s="93" t="s">
        <v>115</v>
      </c>
      <c r="C35" s="16"/>
      <c r="D35" s="68">
        <v>0</v>
      </c>
      <c r="E35" s="69">
        <v>0</v>
      </c>
      <c r="F35" s="86"/>
      <c r="G35" s="88"/>
      <c r="H35" s="98"/>
      <c r="J35" s="91"/>
    </row>
    <row r="36" spans="2:10" s="35" customFormat="1" ht="15" x14ac:dyDescent="0.25">
      <c r="B36" s="93" t="s">
        <v>97</v>
      </c>
      <c r="C36" s="16"/>
      <c r="D36" s="68">
        <v>0</v>
      </c>
      <c r="E36" s="69">
        <v>0</v>
      </c>
      <c r="F36" s="86"/>
      <c r="G36" s="88"/>
      <c r="H36" s="98"/>
      <c r="J36" s="91"/>
    </row>
    <row r="37" spans="2:10" ht="15" x14ac:dyDescent="0.25">
      <c r="B37" s="93" t="s">
        <v>98</v>
      </c>
      <c r="C37" s="16"/>
      <c r="D37" s="68">
        <v>0</v>
      </c>
      <c r="E37" s="69">
        <v>0</v>
      </c>
      <c r="F37" s="86"/>
      <c r="G37" s="88"/>
      <c r="J37" s="91"/>
    </row>
    <row r="38" spans="2:10" ht="15" x14ac:dyDescent="0.25">
      <c r="B38" s="23" t="s">
        <v>47</v>
      </c>
      <c r="C38" s="23"/>
      <c r="D38" s="70">
        <f>SUM(D39:D51)</f>
        <v>27430.775999999998</v>
      </c>
      <c r="E38" s="70">
        <f>SUM(E39:E51)</f>
        <v>0</v>
      </c>
      <c r="F38" s="86"/>
      <c r="G38" s="88"/>
      <c r="J38" s="91"/>
    </row>
    <row r="39" spans="2:10" s="35" customFormat="1" ht="15" x14ac:dyDescent="0.25">
      <c r="B39" s="93" t="s">
        <v>116</v>
      </c>
      <c r="C39" s="16"/>
      <c r="D39" s="68">
        <v>1159.96</v>
      </c>
      <c r="E39" s="69">
        <v>0</v>
      </c>
      <c r="F39" s="86"/>
      <c r="G39" s="88">
        <v>1159.96</v>
      </c>
      <c r="H39" s="98"/>
      <c r="J39" s="91"/>
    </row>
    <row r="40" spans="2:10" s="35" customFormat="1" ht="15" x14ac:dyDescent="0.25">
      <c r="B40" s="93" t="s">
        <v>117</v>
      </c>
      <c r="C40" s="16"/>
      <c r="D40" s="68">
        <v>0</v>
      </c>
      <c r="E40" s="69">
        <v>0</v>
      </c>
      <c r="F40" s="86"/>
      <c r="G40" s="88">
        <v>0</v>
      </c>
      <c r="H40" s="98"/>
      <c r="J40" s="91"/>
    </row>
    <row r="41" spans="2:10" ht="15" x14ac:dyDescent="0.25">
      <c r="B41" s="93" t="s">
        <v>118</v>
      </c>
      <c r="C41" s="16"/>
      <c r="D41" s="68">
        <v>0</v>
      </c>
      <c r="E41" s="69">
        <v>0</v>
      </c>
      <c r="F41" s="86"/>
      <c r="G41" s="88">
        <v>0</v>
      </c>
      <c r="J41" s="91"/>
    </row>
    <row r="42" spans="2:10" ht="26.25" x14ac:dyDescent="0.25">
      <c r="B42" s="93" t="s">
        <v>119</v>
      </c>
      <c r="C42" s="16"/>
      <c r="D42" s="68">
        <v>0</v>
      </c>
      <c r="E42" s="69">
        <v>0</v>
      </c>
      <c r="F42" s="86"/>
      <c r="G42" s="88"/>
      <c r="J42" s="91"/>
    </row>
    <row r="43" spans="2:10" ht="15" x14ac:dyDescent="0.25">
      <c r="B43" s="93" t="s">
        <v>120</v>
      </c>
      <c r="C43" s="16"/>
      <c r="D43" s="68">
        <v>0</v>
      </c>
      <c r="E43" s="69">
        <v>0</v>
      </c>
      <c r="F43" s="86"/>
      <c r="G43" s="88">
        <v>0</v>
      </c>
      <c r="J43" s="91"/>
    </row>
    <row r="44" spans="2:10" s="35" customFormat="1" ht="15" x14ac:dyDescent="0.25">
      <c r="B44" s="93" t="s">
        <v>121</v>
      </c>
      <c r="C44" s="16"/>
      <c r="D44" s="68">
        <v>0</v>
      </c>
      <c r="E44" s="69">
        <v>0</v>
      </c>
      <c r="F44" s="86"/>
      <c r="G44" s="88">
        <v>0</v>
      </c>
      <c r="H44" s="98"/>
      <c r="J44" s="91"/>
    </row>
    <row r="45" spans="2:10" ht="15" x14ac:dyDescent="0.25">
      <c r="B45" s="93" t="s">
        <v>122</v>
      </c>
      <c r="C45" s="16"/>
      <c r="D45" s="68">
        <v>0</v>
      </c>
      <c r="E45" s="69">
        <v>0</v>
      </c>
      <c r="F45" s="86"/>
      <c r="G45" s="88">
        <v>0</v>
      </c>
      <c r="J45" s="91"/>
    </row>
    <row r="46" spans="2:10" ht="15" x14ac:dyDescent="0.25">
      <c r="B46" s="93" t="s">
        <v>102</v>
      </c>
      <c r="C46" s="16"/>
      <c r="D46" s="68">
        <v>0</v>
      </c>
      <c r="E46" s="69">
        <v>0</v>
      </c>
      <c r="F46" s="86"/>
      <c r="G46" s="88">
        <v>0</v>
      </c>
      <c r="J46" s="91"/>
    </row>
    <row r="47" spans="2:10" ht="15" x14ac:dyDescent="0.2">
      <c r="B47" s="93" t="s">
        <v>123</v>
      </c>
      <c r="C47" s="16"/>
      <c r="D47" s="68">
        <v>0</v>
      </c>
      <c r="E47" s="69">
        <v>0</v>
      </c>
      <c r="F47" s="86"/>
      <c r="G47" s="88"/>
      <c r="J47" s="90"/>
    </row>
    <row r="48" spans="2:10" ht="15" x14ac:dyDescent="0.25">
      <c r="B48" s="93" t="s">
        <v>124</v>
      </c>
      <c r="C48" s="16"/>
      <c r="D48" s="68">
        <v>0</v>
      </c>
      <c r="E48" s="69">
        <v>0</v>
      </c>
      <c r="F48" s="86"/>
      <c r="G48" s="88">
        <v>0</v>
      </c>
      <c r="J48" s="91"/>
    </row>
    <row r="49" spans="2:10" ht="15" x14ac:dyDescent="0.25">
      <c r="B49" s="93" t="s">
        <v>114</v>
      </c>
      <c r="C49" s="16"/>
      <c r="D49" s="68">
        <v>0</v>
      </c>
      <c r="E49" s="69">
        <v>0</v>
      </c>
      <c r="F49" s="86"/>
      <c r="G49" s="88">
        <v>0</v>
      </c>
      <c r="J49" s="91"/>
    </row>
    <row r="50" spans="2:10" ht="15" x14ac:dyDescent="0.25">
      <c r="B50" s="93" t="s">
        <v>125</v>
      </c>
      <c r="C50" s="16"/>
      <c r="D50" s="68">
        <v>0</v>
      </c>
      <c r="E50" s="69">
        <v>0</v>
      </c>
      <c r="F50" s="86"/>
      <c r="G50" s="88">
        <v>0</v>
      </c>
      <c r="J50" s="91"/>
    </row>
    <row r="51" spans="2:10" ht="15" x14ac:dyDescent="0.25">
      <c r="B51" s="93" t="s">
        <v>105</v>
      </c>
      <c r="C51" s="16"/>
      <c r="D51" s="68">
        <v>26270.815999999999</v>
      </c>
      <c r="E51" s="69">
        <v>0</v>
      </c>
      <c r="F51" s="86"/>
      <c r="G51" s="88">
        <v>26270.815999999999</v>
      </c>
      <c r="J51" s="91"/>
    </row>
    <row r="52" spans="2:10" ht="25.5" x14ac:dyDescent="0.2">
      <c r="B52" s="71" t="s">
        <v>50</v>
      </c>
      <c r="C52" s="71"/>
      <c r="D52" s="72">
        <f>D25-D38</f>
        <v>-27430.775999999998</v>
      </c>
      <c r="E52" s="72">
        <f>E25-E38</f>
        <v>0</v>
      </c>
      <c r="F52" s="80"/>
      <c r="G52" s="88"/>
      <c r="J52" s="92"/>
    </row>
    <row r="53" spans="2:10" ht="31.5" customHeight="1" x14ac:dyDescent="0.2">
      <c r="B53" s="13" t="s">
        <v>51</v>
      </c>
      <c r="C53" s="13"/>
      <c r="D53" s="68"/>
      <c r="E53" s="69"/>
      <c r="F53" s="86"/>
      <c r="G53" s="88"/>
      <c r="J53" s="90"/>
    </row>
    <row r="54" spans="2:10" ht="15" x14ac:dyDescent="0.25">
      <c r="B54" s="23" t="s">
        <v>46</v>
      </c>
      <c r="C54" s="23"/>
      <c r="D54" s="70">
        <f>SUM(D55:D58)</f>
        <v>1422102.11213</v>
      </c>
      <c r="E54" s="70">
        <f>SUM(E55:E58)</f>
        <v>0</v>
      </c>
      <c r="F54" s="86"/>
      <c r="G54" s="88"/>
      <c r="J54" s="91"/>
    </row>
    <row r="55" spans="2:10" ht="15" customHeight="1" x14ac:dyDescent="0.25">
      <c r="B55" s="93" t="s">
        <v>126</v>
      </c>
      <c r="C55" s="16"/>
      <c r="D55" s="68">
        <f>G55+H55</f>
        <v>0</v>
      </c>
      <c r="E55" s="69">
        <v>0</v>
      </c>
      <c r="F55" s="86"/>
      <c r="G55" s="88"/>
      <c r="J55" s="91"/>
    </row>
    <row r="56" spans="2:10" ht="15" x14ac:dyDescent="0.25">
      <c r="B56" s="93" t="s">
        <v>127</v>
      </c>
      <c r="C56" s="16"/>
      <c r="D56" s="68">
        <f>G56+H56</f>
        <v>0</v>
      </c>
      <c r="E56" s="69">
        <v>0</v>
      </c>
      <c r="F56" s="86"/>
      <c r="G56" s="88"/>
      <c r="J56" s="91"/>
    </row>
    <row r="57" spans="2:10" ht="15" x14ac:dyDescent="0.25">
      <c r="B57" s="93" t="s">
        <v>128</v>
      </c>
      <c r="C57" s="16"/>
      <c r="D57" s="68">
        <f>G57+H57</f>
        <v>0</v>
      </c>
      <c r="E57" s="69">
        <v>0</v>
      </c>
      <c r="F57" s="86"/>
      <c r="G57" s="88"/>
      <c r="J57" s="91"/>
    </row>
    <row r="58" spans="2:10" ht="15" x14ac:dyDescent="0.25">
      <c r="B58" s="93" t="s">
        <v>98</v>
      </c>
      <c r="C58" s="16"/>
      <c r="D58" s="68">
        <v>1422102.11213</v>
      </c>
      <c r="E58" s="69">
        <v>0</v>
      </c>
      <c r="F58" s="86"/>
      <c r="G58" s="88"/>
      <c r="J58" s="91"/>
    </row>
    <row r="59" spans="2:10" ht="15" x14ac:dyDescent="0.25">
      <c r="B59" s="23" t="s">
        <v>47</v>
      </c>
      <c r="C59" s="23"/>
      <c r="D59" s="70">
        <f>SUM(D60:D64)</f>
        <v>0</v>
      </c>
      <c r="E59" s="70">
        <f>SUM(E60:E64)</f>
        <v>0</v>
      </c>
      <c r="F59" s="86"/>
      <c r="G59" s="88"/>
      <c r="J59" s="91"/>
    </row>
    <row r="60" spans="2:10" ht="15" x14ac:dyDescent="0.2">
      <c r="B60" s="93" t="s">
        <v>129</v>
      </c>
      <c r="C60" s="16"/>
      <c r="D60" s="68">
        <f>G60+H60</f>
        <v>0</v>
      </c>
      <c r="E60" s="69">
        <v>0</v>
      </c>
      <c r="F60" s="86"/>
      <c r="G60" s="88"/>
      <c r="J60" s="90"/>
    </row>
    <row r="61" spans="2:10" ht="15" customHeight="1" x14ac:dyDescent="0.2">
      <c r="B61" s="93" t="s">
        <v>130</v>
      </c>
      <c r="C61" s="16"/>
      <c r="D61" s="68">
        <f>G61+H61</f>
        <v>0</v>
      </c>
      <c r="E61" s="69">
        <v>0</v>
      </c>
      <c r="F61" s="86"/>
      <c r="G61" s="88"/>
      <c r="J61" s="90"/>
    </row>
    <row r="62" spans="2:10" ht="15" customHeight="1" x14ac:dyDescent="0.25">
      <c r="B62" s="93" t="s">
        <v>131</v>
      </c>
      <c r="C62" s="16"/>
      <c r="D62" s="68">
        <f>G62+H62</f>
        <v>0</v>
      </c>
      <c r="E62" s="69">
        <v>0</v>
      </c>
      <c r="F62" s="86"/>
      <c r="G62" s="88"/>
      <c r="J62" s="91"/>
    </row>
    <row r="63" spans="2:10" ht="15" x14ac:dyDescent="0.25">
      <c r="B63" s="93" t="s">
        <v>132</v>
      </c>
      <c r="C63" s="16"/>
      <c r="D63" s="68">
        <f>G63+H63</f>
        <v>0</v>
      </c>
      <c r="E63" s="69">
        <v>0</v>
      </c>
      <c r="F63" s="86"/>
      <c r="G63" s="88"/>
      <c r="J63" s="91"/>
    </row>
    <row r="64" spans="2:10" ht="15" x14ac:dyDescent="0.25">
      <c r="B64" s="93" t="s">
        <v>133</v>
      </c>
      <c r="C64" s="16"/>
      <c r="D64" s="68">
        <f>G64+H64</f>
        <v>0</v>
      </c>
      <c r="E64" s="69">
        <v>0</v>
      </c>
      <c r="F64" s="86"/>
      <c r="G64" s="88"/>
      <c r="J64" s="91"/>
    </row>
    <row r="65" spans="1:10" ht="15" x14ac:dyDescent="0.25">
      <c r="B65" s="71" t="s">
        <v>52</v>
      </c>
      <c r="C65" s="71"/>
      <c r="D65" s="72">
        <f>D54-D59</f>
        <v>1422102.11213</v>
      </c>
      <c r="E65" s="72">
        <f>E54-E59</f>
        <v>0</v>
      </c>
      <c r="F65" s="86"/>
      <c r="G65" s="88"/>
      <c r="J65" s="91"/>
    </row>
    <row r="66" spans="1:10" ht="15" x14ac:dyDescent="0.25">
      <c r="B66" s="71" t="s">
        <v>53</v>
      </c>
      <c r="C66" s="71"/>
      <c r="D66" s="72">
        <v>-399.11786000000029</v>
      </c>
      <c r="E66" s="72">
        <v>0</v>
      </c>
      <c r="F66" s="86"/>
      <c r="G66" s="88" t="e">
        <v>#N/A</v>
      </c>
      <c r="H66" s="102">
        <v>-1489.1777400000001</v>
      </c>
      <c r="J66" s="91"/>
    </row>
    <row r="67" spans="1:10" ht="26.25" x14ac:dyDescent="0.25">
      <c r="B67" s="71" t="s">
        <v>54</v>
      </c>
      <c r="C67" s="71"/>
      <c r="D67" s="72">
        <v>0</v>
      </c>
      <c r="E67" s="72">
        <v>0</v>
      </c>
      <c r="F67" s="80"/>
      <c r="J67" s="91"/>
    </row>
    <row r="68" spans="1:10" ht="15" x14ac:dyDescent="0.25">
      <c r="B68" s="71" t="s">
        <v>55</v>
      </c>
      <c r="C68" s="71"/>
      <c r="D68" s="72">
        <f>D23+D52+D65+D66+D67</f>
        <v>1619023.77015</v>
      </c>
      <c r="E68" s="72">
        <v>0</v>
      </c>
      <c r="F68" s="80"/>
      <c r="J68" s="91"/>
    </row>
    <row r="69" spans="1:10" ht="26.25" x14ac:dyDescent="0.25">
      <c r="B69" s="71" t="s">
        <v>56</v>
      </c>
      <c r="C69" s="71"/>
      <c r="D69" s="72">
        <f>H69</f>
        <v>125274.16003</v>
      </c>
      <c r="E69" s="72">
        <v>0</v>
      </c>
      <c r="F69" s="103"/>
      <c r="G69" s="87">
        <v>-19254.72135</v>
      </c>
      <c r="H69" s="102">
        <v>125274.16003</v>
      </c>
      <c r="J69" s="91"/>
    </row>
    <row r="70" spans="1:10" ht="26.25" x14ac:dyDescent="0.25">
      <c r="B70" s="71" t="s">
        <v>57</v>
      </c>
      <c r="C70" s="71"/>
      <c r="D70" s="72">
        <f>D69+D68</f>
        <v>1744297.9301799999</v>
      </c>
      <c r="E70" s="72">
        <v>0</v>
      </c>
      <c r="F70" s="80"/>
      <c r="H70" s="102">
        <v>115259.54687000001</v>
      </c>
      <c r="J70" s="91"/>
    </row>
    <row r="71" spans="1:10" ht="15" x14ac:dyDescent="0.25">
      <c r="J71" s="91"/>
    </row>
    <row r="72" spans="1:10" ht="15" x14ac:dyDescent="0.25">
      <c r="J72" s="91"/>
    </row>
    <row r="73" spans="1:10" ht="15" x14ac:dyDescent="0.25">
      <c r="J73" s="91"/>
    </row>
    <row r="74" spans="1:10" ht="15" x14ac:dyDescent="0.25">
      <c r="A74" s="36" t="s">
        <v>27</v>
      </c>
      <c r="B74" s="2"/>
      <c r="C74" s="2" t="s">
        <v>28</v>
      </c>
      <c r="D74" s="2"/>
      <c r="E74" s="2"/>
      <c r="J74" s="91"/>
    </row>
    <row r="75" spans="1:10" ht="15" x14ac:dyDescent="0.2">
      <c r="A75" s="36"/>
      <c r="B75" s="2"/>
      <c r="C75" s="2"/>
      <c r="D75" s="2"/>
      <c r="E75" s="2"/>
      <c r="J75" s="90"/>
    </row>
    <row r="76" spans="1:10" ht="15" x14ac:dyDescent="0.25">
      <c r="A76" s="36"/>
      <c r="B76" s="2"/>
      <c r="C76" s="2"/>
      <c r="D76" s="2"/>
      <c r="E76" s="2"/>
      <c r="J76" s="91"/>
    </row>
    <row r="77" spans="1:10" ht="15" x14ac:dyDescent="0.25">
      <c r="A77" s="36" t="s">
        <v>29</v>
      </c>
      <c r="B77" s="2"/>
      <c r="C77" s="2" t="s">
        <v>30</v>
      </c>
      <c r="D77" s="2"/>
      <c r="E77" s="2"/>
      <c r="J77" s="91"/>
    </row>
    <row r="78" spans="1:10" ht="15" x14ac:dyDescent="0.2">
      <c r="J78" s="90"/>
    </row>
    <row r="79" spans="1:10" ht="15" x14ac:dyDescent="0.25">
      <c r="J79" s="91"/>
    </row>
    <row r="80" spans="1:10" ht="15" x14ac:dyDescent="0.25">
      <c r="J80" s="91"/>
    </row>
  </sheetData>
  <pageMargins left="0.78740157480314965" right="0" top="0.78740157480314965" bottom="0.39370078740157483" header="0.31496062992125984" footer="0.31496062992125984"/>
  <pageSetup paperSize="9" scale="96" orientation="portrait" horizontalDpi="200" verticalDpi="200" r:id="rId1"/>
  <headerFooter>
    <oddFooter>&amp;A&amp;RСтраница &amp;P</oddFooter>
  </headerFooter>
  <rowBreaks count="1" manualBreakCount="1">
    <brk id="5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view="pageBreakPreview" zoomScaleNormal="100" zoomScaleSheetLayoutView="100" workbookViewId="0">
      <selection activeCell="B11" sqref="B11"/>
    </sheetView>
  </sheetViews>
  <sheetFormatPr defaultColWidth="8.85546875" defaultRowHeight="12.75" x14ac:dyDescent="0.2"/>
  <cols>
    <col min="1" max="1" width="0.85546875" style="3" customWidth="1"/>
    <col min="2" max="2" width="35.5703125" style="3" customWidth="1"/>
    <col min="3" max="3" width="5.7109375" style="3" customWidth="1"/>
    <col min="4" max="4" width="10.7109375" style="3" customWidth="1"/>
    <col min="5" max="5" width="13.5703125" style="3" hidden="1" customWidth="1"/>
    <col min="6" max="6" width="0.5703125" style="3" customWidth="1"/>
    <col min="7" max="7" width="12.5703125" style="3" customWidth="1"/>
    <col min="8" max="8" width="10.7109375" style="3" customWidth="1"/>
    <col min="9" max="9" width="12" style="3" customWidth="1"/>
    <col min="10" max="16384" width="8.85546875" style="3"/>
  </cols>
  <sheetData>
    <row r="1" spans="1:10" ht="15" customHeight="1" x14ac:dyDescent="0.2">
      <c r="B1" s="1" t="s">
        <v>68</v>
      </c>
      <c r="C1" s="73"/>
      <c r="D1" s="73"/>
      <c r="E1" s="73"/>
      <c r="F1" s="73"/>
      <c r="G1" s="73"/>
      <c r="H1" s="73"/>
    </row>
    <row r="2" spans="1:10" ht="15" customHeight="1" x14ac:dyDescent="0.2">
      <c r="B2" s="1" t="s">
        <v>70</v>
      </c>
      <c r="C2" s="73"/>
      <c r="D2" s="73"/>
      <c r="E2" s="73"/>
      <c r="F2" s="73"/>
      <c r="G2" s="73"/>
      <c r="H2" s="73"/>
    </row>
    <row r="3" spans="1:10" ht="15" customHeight="1" x14ac:dyDescent="0.2">
      <c r="B3" s="4" t="s">
        <v>67</v>
      </c>
      <c r="C3" s="64"/>
      <c r="D3" s="64"/>
      <c r="E3" s="64"/>
      <c r="F3" s="64"/>
      <c r="G3" s="5"/>
      <c r="H3" s="5"/>
    </row>
    <row r="4" spans="1:10" ht="4.5" customHeight="1" thickBot="1" x14ac:dyDescent="0.25">
      <c r="B4" s="65"/>
      <c r="C4" s="46"/>
      <c r="D4" s="46"/>
      <c r="E4" s="46"/>
      <c r="F4" s="46"/>
      <c r="G4" s="46"/>
      <c r="H4" s="46"/>
    </row>
    <row r="5" spans="1:10" ht="15" customHeight="1" x14ac:dyDescent="0.2">
      <c r="B5" s="74"/>
      <c r="C5" s="74"/>
      <c r="D5" s="74"/>
      <c r="E5" s="74"/>
      <c r="F5" s="74"/>
      <c r="G5" s="74"/>
      <c r="H5" s="74"/>
    </row>
    <row r="6" spans="1:10" ht="41.25" customHeight="1" x14ac:dyDescent="0.2">
      <c r="B6" s="10" t="s">
        <v>0</v>
      </c>
      <c r="C6" s="48" t="s">
        <v>1</v>
      </c>
      <c r="D6" s="48" t="s">
        <v>14</v>
      </c>
      <c r="E6" s="48" t="s">
        <v>16</v>
      </c>
      <c r="F6" s="48" t="s">
        <v>17</v>
      </c>
      <c r="G6" s="48" t="s">
        <v>136</v>
      </c>
      <c r="H6" s="48" t="s">
        <v>58</v>
      </c>
    </row>
    <row r="7" spans="1:10" ht="4.9000000000000004" customHeight="1" x14ac:dyDescent="0.2">
      <c r="B7" s="75"/>
      <c r="C7" s="76"/>
      <c r="D7" s="77"/>
      <c r="E7" s="77"/>
      <c r="F7" s="77"/>
      <c r="G7" s="77"/>
      <c r="H7" s="77"/>
    </row>
    <row r="8" spans="1:10" s="56" customFormat="1" ht="21" customHeight="1" x14ac:dyDescent="0.2">
      <c r="A8" s="35"/>
      <c r="B8" s="30" t="s">
        <v>59</v>
      </c>
      <c r="C8" s="30"/>
      <c r="D8" s="78">
        <v>139000.04800000001</v>
      </c>
      <c r="E8" s="78"/>
      <c r="F8" s="78"/>
      <c r="G8" s="78">
        <v>-12644.88997</v>
      </c>
      <c r="H8" s="78">
        <f>D8+E8+G8</f>
        <v>126355.15803000001</v>
      </c>
    </row>
    <row r="9" spans="1:10" s="56" customFormat="1" ht="4.9000000000000004" customHeight="1" x14ac:dyDescent="0.2">
      <c r="A9" s="35"/>
      <c r="B9" s="31"/>
      <c r="C9" s="31"/>
      <c r="D9" s="79"/>
      <c r="E9" s="79"/>
      <c r="F9" s="79"/>
      <c r="G9" s="79"/>
      <c r="H9" s="79"/>
    </row>
    <row r="10" spans="1:10" s="35" customFormat="1" x14ac:dyDescent="0.2">
      <c r="B10" s="31"/>
      <c r="C10" s="31"/>
      <c r="D10" s="79"/>
      <c r="E10" s="79"/>
      <c r="F10" s="79"/>
      <c r="G10" s="79"/>
      <c r="H10" s="79"/>
    </row>
    <row r="11" spans="1:10" s="35" customFormat="1" x14ac:dyDescent="0.2">
      <c r="B11" s="29" t="s">
        <v>60</v>
      </c>
      <c r="C11" s="29"/>
      <c r="D11" s="80"/>
      <c r="E11" s="80">
        <v>0</v>
      </c>
      <c r="F11" s="80"/>
      <c r="G11" s="80">
        <v>591000.82896000007</v>
      </c>
      <c r="H11" s="79">
        <f>SUM(D11:G11)</f>
        <v>591000.82896000007</v>
      </c>
      <c r="I11" s="104"/>
    </row>
    <row r="12" spans="1:10" s="35" customFormat="1" x14ac:dyDescent="0.2">
      <c r="B12" s="29" t="s">
        <v>61</v>
      </c>
      <c r="C12" s="29"/>
      <c r="D12" s="80">
        <v>836375</v>
      </c>
      <c r="E12" s="80">
        <v>0</v>
      </c>
      <c r="F12" s="80"/>
      <c r="G12" s="80"/>
      <c r="H12" s="79">
        <f>SUM(D12:G12)</f>
        <v>836375</v>
      </c>
    </row>
    <row r="13" spans="1:10" s="35" customFormat="1" x14ac:dyDescent="0.2">
      <c r="B13" s="29" t="s">
        <v>137</v>
      </c>
      <c r="C13" s="29"/>
      <c r="D13" s="81">
        <v>0</v>
      </c>
      <c r="E13" s="81"/>
      <c r="F13" s="80"/>
      <c r="G13" s="81">
        <v>10724125.135749999</v>
      </c>
      <c r="H13" s="99"/>
    </row>
    <row r="14" spans="1:10" s="35" customFormat="1" x14ac:dyDescent="0.2">
      <c r="B14" s="24" t="s">
        <v>62</v>
      </c>
      <c r="C14" s="24"/>
      <c r="D14" s="79">
        <f>SUM(D11:D13)</f>
        <v>836375</v>
      </c>
      <c r="E14" s="79">
        <f>SUM(E11:E13)</f>
        <v>0</v>
      </c>
      <c r="F14" s="79"/>
      <c r="G14" s="79">
        <f>SUM(G11:G13)</f>
        <v>11315125.964709999</v>
      </c>
      <c r="H14" s="79">
        <f>SUM(H11:H13)</f>
        <v>1427375.8289600001</v>
      </c>
    </row>
    <row r="15" spans="1:10" s="35" customFormat="1" x14ac:dyDescent="0.2">
      <c r="B15" s="29"/>
      <c r="C15" s="29"/>
      <c r="D15" s="80"/>
      <c r="E15" s="80"/>
      <c r="F15" s="80"/>
      <c r="G15" s="80"/>
      <c r="H15" s="80"/>
    </row>
    <row r="16" spans="1:10" s="35" customFormat="1" ht="13.5" x14ac:dyDescent="0.25">
      <c r="B16" s="100" t="s">
        <v>135</v>
      </c>
      <c r="C16" s="100"/>
      <c r="D16" s="101">
        <f>D8+D14</f>
        <v>975375.04799999995</v>
      </c>
      <c r="E16" s="101">
        <f>E8+E14</f>
        <v>0</v>
      </c>
      <c r="F16" s="101"/>
      <c r="G16" s="101">
        <f>G8+G14</f>
        <v>11302481.074739998</v>
      </c>
      <c r="H16" s="101">
        <f>SUM(D16:G16)</f>
        <v>12277856.122739999</v>
      </c>
      <c r="I16" s="82"/>
      <c r="J16" s="83"/>
    </row>
    <row r="17" spans="2:9" s="35" customFormat="1" x14ac:dyDescent="0.2">
      <c r="B17" s="31"/>
      <c r="C17" s="31"/>
      <c r="D17" s="79"/>
      <c r="E17" s="79"/>
      <c r="F17" s="79"/>
      <c r="G17" s="79"/>
      <c r="H17" s="79"/>
    </row>
    <row r="18" spans="2:9" s="35" customFormat="1" ht="15" customHeight="1" x14ac:dyDescent="0.2">
      <c r="B18" s="31"/>
      <c r="C18" s="31"/>
      <c r="D18" s="79"/>
      <c r="E18" s="79"/>
      <c r="F18" s="79"/>
      <c r="G18" s="79"/>
      <c r="H18" s="79"/>
      <c r="I18" s="56"/>
    </row>
    <row r="19" spans="2:9" s="35" customFormat="1" ht="15" customHeight="1" x14ac:dyDescent="0.2">
      <c r="B19" s="31"/>
      <c r="C19" s="31"/>
      <c r="D19" s="79"/>
      <c r="E19" s="79"/>
      <c r="F19" s="79"/>
      <c r="G19" s="79"/>
      <c r="H19" s="79"/>
    </row>
    <row r="20" spans="2:9" s="35" customFormat="1" ht="15" customHeight="1" x14ac:dyDescent="0.2">
      <c r="B20" s="36" t="s">
        <v>27</v>
      </c>
      <c r="C20" s="36"/>
      <c r="D20" s="84"/>
      <c r="E20" s="2"/>
      <c r="F20" s="2"/>
      <c r="G20" s="2" t="s">
        <v>28</v>
      </c>
    </row>
    <row r="21" spans="2:9" s="35" customFormat="1" ht="15" customHeight="1" x14ac:dyDescent="0.2">
      <c r="B21" s="36"/>
      <c r="C21" s="36"/>
      <c r="D21" s="2"/>
      <c r="E21" s="2"/>
      <c r="F21" s="2"/>
      <c r="G21" s="2"/>
      <c r="H21" s="2"/>
    </row>
    <row r="22" spans="2:9" s="35" customFormat="1" ht="15" customHeight="1" x14ac:dyDescent="0.2">
      <c r="B22" s="36"/>
      <c r="C22" s="36"/>
      <c r="D22" s="2"/>
      <c r="E22" s="2"/>
      <c r="F22" s="2"/>
      <c r="G22" s="2"/>
      <c r="H22" s="2"/>
    </row>
    <row r="23" spans="2:9" s="35" customFormat="1" ht="15" customHeight="1" x14ac:dyDescent="0.2">
      <c r="B23" s="36" t="s">
        <v>29</v>
      </c>
      <c r="C23" s="36"/>
      <c r="D23" s="2"/>
      <c r="E23" s="2"/>
      <c r="F23" s="2"/>
      <c r="G23" s="2" t="s">
        <v>30</v>
      </c>
    </row>
    <row r="24" spans="2:9" s="35" customFormat="1" ht="15" customHeight="1" x14ac:dyDescent="0.2">
      <c r="B24" s="31"/>
      <c r="C24" s="31"/>
    </row>
  </sheetData>
  <pageMargins left="0.78740157480314965" right="0.39370078740157483" top="0.39370078740157483" bottom="0.3937007874015748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BS</vt:lpstr>
      <vt:lpstr>IS</vt:lpstr>
      <vt:lpstr>CF</vt:lpstr>
      <vt:lpstr>CE</vt:lpstr>
      <vt:lpstr>BS!Область_печати</vt:lpstr>
      <vt:lpstr>CE!Область_печати</vt:lpstr>
      <vt:lpstr>CF!Область_печати</vt:lpstr>
      <vt:lpstr>IS!Область_печати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Gaukhar Mukanova</dc:creator>
  <cp:lastModifiedBy>Gaukhar Mukanova</cp:lastModifiedBy>
  <cp:lastPrinted>2021-08-26T10:04:21Z</cp:lastPrinted>
  <dcterms:created xsi:type="dcterms:W3CDTF">2021-05-21T04:04:42Z</dcterms:created>
  <dcterms:modified xsi:type="dcterms:W3CDTF">2021-09-01T05:56:42Z</dcterms:modified>
</cp:coreProperties>
</file>