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<sst xmlns="http://schemas.openxmlformats.org/spreadsheetml/2006/main" count="236" uniqueCount="178">
  <si>
    <t>Краткосрочные финансовые инвестиции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</si>
  <si>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</si>
  <si>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</si>
  <si>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</si>
  <si>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</si>
  <si>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</si>
  <si>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</si>
  <si>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</si>
  <si>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</si>
  <si>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</si>
  <si>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</si>
  <si>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</si>
  <si>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</si>
  <si>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</si>
  <si>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</si>
  <si>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</si>
  <si>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</si>
  <si>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</si>
  <si>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</si>
  <si>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</si>
  <si>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</si>
  <si>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</si>
  <si>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</si>
  <si>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</si>
  <si>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</si>
  <si>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</si>
  <si>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</si>
  <si>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</si>
  <si>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</si>
  <si>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</si>
  <si>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</si>
  <si>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</si>
  <si>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</si>
  <si>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</si>
  <si>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</si>
  <si>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</si>
  <si>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</si>
  <si>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</si>
  <si>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</si>
  <si>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</si>
  <si>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</si>
  <si>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</si>
  <si>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</si>
  <si>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</si>
  <si>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</si>
  <si>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</si>
  <si>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</si>
  <si>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</si>
  <si>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</si>
  <si>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</si>
  <si>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</si>
  <si>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</si>
  <si>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</si>
  <si>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</si>
  <si>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</si>
  <si>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</si>
  <si>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</si>
  <si>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</si>
  <si>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</si>
  <si>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</si>
  <si>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</si>
  <si>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-</t>
  </si>
  <si>
    <t>Гудвил</t>
  </si>
  <si>
    <t>АО «AMF Group»</t>
  </si>
  <si>
    <t>КОНСОЛИДИРОВАННЫЙ ОТЧЕТ О ФИНАНСОВОМ ПОЛОЖЕНИИ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</si>
  <si>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</si>
  <si>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</si>
  <si>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</si>
  <si>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</si>
  <si>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</si>
  <si>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</si>
  <si>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</si>
  <si>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</si>
  <si>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</si>
  <si>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</si>
  <si>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</si>
  <si>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</si>
  <si>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</si>
  <si>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</si>
  <si>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</si>
  <si>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</si>
  <si>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</si>
  <si>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</si>
  <si>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</si>
  <si>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</si>
  <si>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</si>
  <si>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</si>
  <si>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</si>
  <si>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</si>
  <si>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</si>
  <si>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</si>
  <si>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</si>
  <si>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</si>
  <si>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</si>
  <si>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</si>
  <si>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</si>
  <si>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</si>
  <si>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</si>
  <si>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</si>
  <si>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</si>
  <si>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</si>
  <si>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</si>
  <si>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КОНСОЛИДИРОВАННЫЙ ОТЧЕТ О ДВИЖЕНИИ ДЕНЕЖНЫХ СРЕДСТВ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</si>
  <si>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</si>
  <si>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</si>
  <si>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</si>
  <si>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</si>
  <si>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</si>
  <si>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</si>
  <si>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</si>
  <si>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</si>
  <si>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</si>
  <si>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От имени Руководства АО «AMF Group»:</t>
  </si>
  <si>
    <t>__________________________</t>
  </si>
  <si>
    <t>Расходы по реализации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</si>
  <si>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</si>
  <si>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</si>
  <si>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</si>
  <si>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</si>
  <si>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>1 362 600</t>
  </si>
  <si>
    <t xml:space="preserve">реализация товаров   </t>
  </si>
  <si>
    <t>погашение задолженности по финансовой аренде</t>
  </si>
  <si>
    <t>_____________________________</t>
  </si>
  <si>
    <t>выкупленные собственные долевые инструменты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</si>
  <si>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</si>
  <si>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</si>
  <si>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</si>
  <si>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</si>
  <si>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</si>
  <si>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</si>
  <si>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</si>
  <si>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реализация других долгосрочных активов</t>
  </si>
  <si>
    <t>реализаций акций</t>
  </si>
  <si>
    <t>пополнение депозита</t>
  </si>
  <si>
    <t>Доходы / убытки по операциям с инвестиционными ценными бумагами, имеющиеся в наличии для продажи</t>
  </si>
  <si>
    <t>Доход от выбытия ассоциированной организации</t>
  </si>
  <si>
    <t>Прибыль (убыток) от изменения справедливой стоимости инвестиционной недвижимости</t>
  </si>
  <si>
    <t xml:space="preserve">Реализованная прибыль /убыток от выбытия ассоциированной компании </t>
  </si>
  <si>
    <t>фонд погашения облигаций</t>
  </si>
  <si>
    <t>Сальдо на 1 января 2016 года</t>
  </si>
  <si>
    <t>эмиссия акций и других ценных бумаг</t>
  </si>
  <si>
    <t>эмиссионный доход</t>
  </si>
  <si>
    <t>Эмиссионный доход</t>
  </si>
  <si>
    <t>выкуп собственных акций</t>
  </si>
  <si>
    <t>Влияние обменных курсов валют</t>
  </si>
  <si>
    <t>Продажа акций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</si>
  <si>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</si>
  <si>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</si>
  <si>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</si>
  <si>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Балансовая стоимость простой акции (в тенге)</t>
  </si>
  <si>
    <t>Балансовая стоимость привилегированной акции (в тенге)</t>
  </si>
  <si>
    <t>Прибыль на акцию (в тенге)</t>
  </si>
  <si>
    <t>примечания</t>
  </si>
  <si>
    <t>Доход от реализации продукции и оказанных услуг</t>
  </si>
  <si>
    <t>31 декабря  2016 года</t>
  </si>
  <si>
    <t>субсидии</t>
  </si>
  <si>
    <t>реализация акций ассоциированной компании</t>
  </si>
  <si>
    <t>Сальдо на 1 января 2017 года</t>
  </si>
  <si>
    <t>Умбетова А.Р.</t>
  </si>
  <si>
    <t>Прибыль от выбытии дочерней компании</t>
  </si>
  <si>
    <t>размещение собственных выкупленных акций</t>
  </si>
  <si>
    <t>Государственные субсидии</t>
  </si>
  <si>
    <t>Доходы (расходы) по курсовой разнице</t>
  </si>
  <si>
    <t>за период, закончившийся 30 сентября 2017 года</t>
  </si>
  <si>
    <t>30 сентября  2017 года</t>
  </si>
  <si>
    <t>Денежные средства, ограниченные в использовании</t>
  </si>
  <si>
    <t>Резервы по ценным бумагам</t>
  </si>
  <si>
    <t>За период с 1 января по 30 сентября  2017 года</t>
  </si>
  <si>
    <t>За период с 1 января по 30 сентября  2016 года</t>
  </si>
  <si>
    <t>За период с 1 июля по 30 сентября  2017 года</t>
  </si>
  <si>
    <t>За период с 1 июля по 30 сентября  2016 года</t>
  </si>
  <si>
    <t>За период с 1 января по 30 сентября    2017 года</t>
  </si>
  <si>
    <t>За период с 1 января по 30 сентября 2016 года</t>
  </si>
  <si>
    <t>Сальдо на 30 сентября 2017 года</t>
  </si>
  <si>
    <t xml:space="preserve">Сальдо на 30 сентября 2016 года </t>
  </si>
  <si>
    <t>Резервы переоценки ценных бумаг</t>
  </si>
  <si>
    <t>прочие</t>
  </si>
  <si>
    <t>Финансовые активы, имеющиеся в наличии для продажи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</si>
</sst>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[$-FC19]d\ mmmm\ yyyy\ &quot;г.&quot;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3" fontId="60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right" wrapText="1"/>
    </xf>
    <xf numFmtId="3" fontId="62" fillId="0" borderId="0" xfId="0" applyNumberFormat="1" applyFont="1" applyAlignment="1">
      <alignment horizontal="right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3" fontId="61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 horizontal="right" wrapText="1"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4" fontId="61" fillId="0" borderId="0" xfId="0" applyNumberFormat="1" applyFont="1" applyFill="1" applyAlignment="1">
      <alignment horizontal="right" wrapText="1"/>
    </xf>
    <xf numFmtId="0" fontId="58" fillId="0" borderId="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right" wrapText="1"/>
    </xf>
    <xf numFmtId="3" fontId="61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horizontal="right" vertical="top" wrapText="1"/>
    </xf>
    <xf numFmtId="3" fontId="61" fillId="0" borderId="0" xfId="0" applyNumberFormat="1" applyFont="1" applyFill="1" applyAlignment="1">
      <alignment horizontal="right" vertical="top" wrapText="1"/>
    </xf>
    <xf numFmtId="3" fontId="6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34">
      <selection activeCell="A12" sqref="A12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63</v>
      </c>
      <c r="B1" s="7"/>
      <c r="C1" s="7"/>
      <c r="D1" s="7"/>
    </row>
    <row r="2" spans="1:4" ht="12.75">
      <c r="A2" s="85" t="s">
        <v>64</v>
      </c>
      <c r="B2" s="85"/>
      <c r="C2" s="85"/>
      <c r="D2" s="85"/>
    </row>
    <row r="3" spans="1:4" ht="12.75">
      <c r="A3" s="85" t="s">
        <v>163</v>
      </c>
      <c r="B3" s="85"/>
      <c r="C3" s="85"/>
      <c r="D3" s="85"/>
    </row>
    <row r="4" spans="2:4" ht="12.75">
      <c r="B4" s="23"/>
      <c r="C4" s="23"/>
      <c r="D4" s="8" t="s">
        <v>146</v>
      </c>
    </row>
    <row r="5" spans="1:4" ht="25.5">
      <c r="A5" s="4"/>
      <c r="B5" s="25" t="s">
        <v>152</v>
      </c>
      <c r="C5" s="64" t="s">
        <v>164</v>
      </c>
      <c r="D5" s="64" t="s">
        <v>154</v>
      </c>
    </row>
    <row r="6" spans="1:4" ht="13.5">
      <c r="A6" s="62" t="s">
        <v>65</v>
      </c>
      <c r="B6" s="11"/>
      <c r="C6" s="12"/>
      <c r="D6" s="12"/>
    </row>
    <row r="7" spans="1:4" ht="12.75">
      <c r="A7" s="20" t="s">
        <v>66</v>
      </c>
      <c r="B7" s="13">
        <v>4</v>
      </c>
      <c r="C7" s="14">
        <v>3806688</v>
      </c>
      <c r="D7" s="14">
        <v>3331087</v>
      </c>
    </row>
    <row r="8" spans="1:4" ht="12.75">
      <c r="A8" s="20" t="s">
        <v>0</v>
      </c>
      <c r="B8" s="13">
        <v>5</v>
      </c>
      <c r="C8" s="14">
        <v>383778</v>
      </c>
      <c r="D8" s="14">
        <v>65469</v>
      </c>
    </row>
    <row r="9" spans="1:4" ht="15" customHeight="1">
      <c r="A9" s="20" t="s">
        <v>177</v>
      </c>
      <c r="B9" s="13">
        <v>6</v>
      </c>
      <c r="C9" s="84">
        <v>332159</v>
      </c>
      <c r="D9" s="14"/>
    </row>
    <row r="10" spans="1:4" ht="12.75">
      <c r="A10" s="20" t="s">
        <v>67</v>
      </c>
      <c r="B10" s="13">
        <v>7</v>
      </c>
      <c r="C10" s="14">
        <v>843780</v>
      </c>
      <c r="D10" s="14">
        <v>1054277</v>
      </c>
    </row>
    <row r="11" spans="1:4" ht="12.75">
      <c r="A11" s="20" t="s">
        <v>1</v>
      </c>
      <c r="B11" s="13">
        <v>8</v>
      </c>
      <c r="C11" s="14">
        <v>452331</v>
      </c>
      <c r="D11" s="14">
        <v>253927</v>
      </c>
    </row>
    <row r="12" spans="1:4" ht="12.75">
      <c r="A12" s="20" t="s">
        <v>68</v>
      </c>
      <c r="B12" s="13"/>
      <c r="C12" s="14">
        <v>82518</v>
      </c>
      <c r="D12" s="14">
        <v>175615</v>
      </c>
    </row>
    <row r="13" spans="1:4" ht="13.5" customHeight="1">
      <c r="A13" s="20" t="s">
        <v>165</v>
      </c>
      <c r="B13" s="13"/>
      <c r="C13" s="84">
        <v>16217</v>
      </c>
      <c r="D13" s="14"/>
    </row>
    <row r="14" spans="1:4" ht="12.75">
      <c r="A14" s="20" t="s">
        <v>2</v>
      </c>
      <c r="B14" s="13">
        <v>9</v>
      </c>
      <c r="C14" s="14">
        <v>331062</v>
      </c>
      <c r="D14" s="14">
        <v>644699</v>
      </c>
    </row>
    <row r="15" spans="1:4" ht="25.5" hidden="1">
      <c r="A15" s="20" t="s">
        <v>69</v>
      </c>
      <c r="B15" s="13"/>
      <c r="C15" s="14" t="s">
        <v>61</v>
      </c>
      <c r="D15" s="72" t="s">
        <v>61</v>
      </c>
    </row>
    <row r="16" spans="1:4" ht="15">
      <c r="A16" s="21" t="s">
        <v>3</v>
      </c>
      <c r="B16" s="15"/>
      <c r="C16" s="19">
        <f>SUM(C7:C15)</f>
        <v>6248533</v>
      </c>
      <c r="D16" s="73">
        <f>SUM(D7:D15)</f>
        <v>5525074</v>
      </c>
    </row>
    <row r="17" spans="1:4" ht="15">
      <c r="A17" s="62" t="s">
        <v>4</v>
      </c>
      <c r="B17" s="15"/>
      <c r="C17" s="14"/>
      <c r="D17" s="72"/>
    </row>
    <row r="18" spans="1:4" ht="12.75">
      <c r="A18" s="20" t="s">
        <v>70</v>
      </c>
      <c r="B18" s="13">
        <v>10</v>
      </c>
      <c r="C18" s="14">
        <v>38274</v>
      </c>
      <c r="D18" s="14">
        <v>405439</v>
      </c>
    </row>
    <row r="19" spans="1:4" ht="12.75">
      <c r="A19" s="20" t="s">
        <v>71</v>
      </c>
      <c r="B19" s="13">
        <v>11</v>
      </c>
      <c r="C19" s="14">
        <v>237423</v>
      </c>
      <c r="D19" s="14">
        <v>228673</v>
      </c>
    </row>
    <row r="20" spans="1:4" ht="12.75">
      <c r="A20" s="20" t="s">
        <v>5</v>
      </c>
      <c r="B20" s="13">
        <v>12</v>
      </c>
      <c r="C20" s="14">
        <v>608237</v>
      </c>
      <c r="D20" s="14">
        <v>608237</v>
      </c>
    </row>
    <row r="21" spans="1:4" ht="12.75">
      <c r="A21" s="20" t="s">
        <v>6</v>
      </c>
      <c r="B21" s="18">
        <v>13</v>
      </c>
      <c r="C21" s="14">
        <v>17073868</v>
      </c>
      <c r="D21" s="14">
        <v>17120533</v>
      </c>
    </row>
    <row r="22" spans="1:4" ht="12.75">
      <c r="A22" s="20" t="s">
        <v>7</v>
      </c>
      <c r="B22" s="13">
        <v>14</v>
      </c>
      <c r="C22" s="14">
        <v>181296</v>
      </c>
      <c r="D22" s="14">
        <v>176852</v>
      </c>
    </row>
    <row r="23" spans="1:4" ht="12.75">
      <c r="A23" s="20" t="s">
        <v>62</v>
      </c>
      <c r="B23" s="13">
        <v>15</v>
      </c>
      <c r="C23" s="14">
        <v>440</v>
      </c>
      <c r="D23" s="14">
        <v>440</v>
      </c>
    </row>
    <row r="24" spans="1:4" ht="12.75">
      <c r="A24" s="20" t="s">
        <v>8</v>
      </c>
      <c r="B24" s="13">
        <v>16</v>
      </c>
      <c r="C24" s="14">
        <v>2866058</v>
      </c>
      <c r="D24" s="14">
        <v>3348664</v>
      </c>
    </row>
    <row r="25" spans="1:4" ht="13.5">
      <c r="A25" s="62" t="s">
        <v>9</v>
      </c>
      <c r="B25" s="17"/>
      <c r="C25" s="19">
        <f>SUM(C18:C24)</f>
        <v>21005596</v>
      </c>
      <c r="D25" s="73">
        <f>SUM(D18:D24)</f>
        <v>21888838</v>
      </c>
    </row>
    <row r="26" spans="1:4" ht="12.75">
      <c r="A26" s="21" t="s">
        <v>56</v>
      </c>
      <c r="B26" s="10"/>
      <c r="C26" s="19">
        <f>C16+C25</f>
        <v>27254129</v>
      </c>
      <c r="D26" s="73">
        <f>D16+D25</f>
        <v>27413912</v>
      </c>
    </row>
    <row r="27" spans="1:4" ht="13.5">
      <c r="A27" s="62" t="s">
        <v>10</v>
      </c>
      <c r="B27" s="17"/>
      <c r="C27" s="14"/>
      <c r="D27" s="72"/>
    </row>
    <row r="28" spans="1:4" ht="12.75">
      <c r="A28" s="20" t="s">
        <v>11</v>
      </c>
      <c r="B28" s="18">
        <v>17</v>
      </c>
      <c r="C28" s="14">
        <v>1142487</v>
      </c>
      <c r="D28" s="14">
        <v>129289</v>
      </c>
    </row>
    <row r="29" spans="1:4" ht="12.75">
      <c r="A29" s="20" t="s">
        <v>72</v>
      </c>
      <c r="B29" s="18"/>
      <c r="C29" s="14"/>
      <c r="D29" s="14">
        <v>55323</v>
      </c>
    </row>
    <row r="30" spans="1:4" ht="25.5">
      <c r="A30" s="20" t="s">
        <v>12</v>
      </c>
      <c r="B30" s="18">
        <v>18</v>
      </c>
      <c r="C30" s="14">
        <v>8067</v>
      </c>
      <c r="D30" s="14">
        <v>9394</v>
      </c>
    </row>
    <row r="31" spans="1:4" ht="12.75">
      <c r="A31" s="20" t="s">
        <v>148</v>
      </c>
      <c r="B31" s="18">
        <v>19</v>
      </c>
      <c r="C31" s="14">
        <v>164572</v>
      </c>
      <c r="D31" s="14">
        <v>165115</v>
      </c>
    </row>
    <row r="32" spans="1:4" ht="12.75">
      <c r="A32" s="20" t="s">
        <v>73</v>
      </c>
      <c r="B32" s="18">
        <v>20</v>
      </c>
      <c r="C32" s="14">
        <v>47852</v>
      </c>
      <c r="D32" s="14">
        <v>57941</v>
      </c>
    </row>
    <row r="33" spans="1:4" ht="12.75">
      <c r="A33" s="20" t="s">
        <v>13</v>
      </c>
      <c r="B33" s="18">
        <v>21</v>
      </c>
      <c r="C33" s="14">
        <v>186461</v>
      </c>
      <c r="D33" s="14">
        <v>180501</v>
      </c>
    </row>
    <row r="34" spans="1:8" ht="15">
      <c r="A34" s="21" t="s">
        <v>14</v>
      </c>
      <c r="B34" s="4"/>
      <c r="C34" s="19">
        <f>SUM(C28:C33)</f>
        <v>1549439</v>
      </c>
      <c r="D34" s="73">
        <f>SUM(D28:D33)</f>
        <v>597563</v>
      </c>
      <c r="H34" s="63"/>
    </row>
    <row r="35" spans="1:8" ht="15">
      <c r="A35" s="62" t="s">
        <v>15</v>
      </c>
      <c r="B35" s="4"/>
      <c r="C35" s="14"/>
      <c r="D35" s="72"/>
      <c r="H35" s="63"/>
    </row>
    <row r="36" spans="1:4" ht="12.75">
      <c r="A36" s="20" t="s">
        <v>16</v>
      </c>
      <c r="B36" s="18">
        <v>22</v>
      </c>
      <c r="C36" s="14">
        <v>183154</v>
      </c>
      <c r="D36" s="14">
        <v>1009929</v>
      </c>
    </row>
    <row r="37" spans="1:4" ht="12.75">
      <c r="A37" s="20" t="s">
        <v>74</v>
      </c>
      <c r="B37" s="18">
        <v>23</v>
      </c>
      <c r="C37" s="14">
        <v>94046</v>
      </c>
      <c r="D37" s="14">
        <v>88863</v>
      </c>
    </row>
    <row r="38" spans="1:6" ht="12.75">
      <c r="A38" s="20" t="s">
        <v>17</v>
      </c>
      <c r="B38" s="13"/>
      <c r="C38" s="14">
        <v>3270938</v>
      </c>
      <c r="D38" s="14">
        <v>3270938</v>
      </c>
      <c r="F38" s="63"/>
    </row>
    <row r="39" spans="1:4" ht="15">
      <c r="A39" s="21" t="s">
        <v>75</v>
      </c>
      <c r="B39" s="15"/>
      <c r="C39" s="19">
        <f>SUM(C36:C38)</f>
        <v>3548138</v>
      </c>
      <c r="D39" s="73">
        <f>SUM(D36:D38)</f>
        <v>4369730</v>
      </c>
    </row>
    <row r="40" spans="1:4" ht="15">
      <c r="A40" s="62" t="s">
        <v>18</v>
      </c>
      <c r="B40" s="15"/>
      <c r="C40" s="14"/>
      <c r="D40" s="14"/>
    </row>
    <row r="41" spans="1:4" ht="12.75">
      <c r="A41" s="20" t="s">
        <v>19</v>
      </c>
      <c r="B41" s="13">
        <v>25</v>
      </c>
      <c r="C41" s="14">
        <v>1362600</v>
      </c>
      <c r="D41" s="14">
        <v>1362600</v>
      </c>
    </row>
    <row r="42" spans="1:4" ht="15">
      <c r="A42" s="20" t="s">
        <v>142</v>
      </c>
      <c r="B42" s="15"/>
      <c r="C42" s="14">
        <v>259</v>
      </c>
      <c r="D42" s="14">
        <v>252</v>
      </c>
    </row>
    <row r="43" spans="1:4" ht="12.75">
      <c r="A43" s="20" t="s">
        <v>128</v>
      </c>
      <c r="B43" s="13"/>
      <c r="C43" s="14">
        <v>-11264</v>
      </c>
      <c r="D43" s="14">
        <v>-11268</v>
      </c>
    </row>
    <row r="44" spans="1:4" ht="15">
      <c r="A44" s="20" t="s">
        <v>20</v>
      </c>
      <c r="B44" s="15"/>
      <c r="C44" s="14">
        <v>3465663</v>
      </c>
      <c r="D44" s="14">
        <v>4191758</v>
      </c>
    </row>
    <row r="45" spans="1:4" ht="15">
      <c r="A45" s="20" t="s">
        <v>166</v>
      </c>
      <c r="B45" s="15"/>
      <c r="C45" s="14">
        <v>868</v>
      </c>
      <c r="D45" s="14"/>
    </row>
    <row r="46" spans="1:4" ht="15">
      <c r="A46" s="20" t="s">
        <v>129</v>
      </c>
      <c r="B46" s="15"/>
      <c r="C46" s="14">
        <v>17063061</v>
      </c>
      <c r="D46" s="14">
        <v>16618596</v>
      </c>
    </row>
    <row r="47" spans="1:4" ht="25.5">
      <c r="A47" s="20" t="s">
        <v>130</v>
      </c>
      <c r="B47" s="15"/>
      <c r="C47" s="19">
        <f>SUM(C41:C46)</f>
        <v>21881187</v>
      </c>
      <c r="D47" s="19">
        <f>SUM(D41:D46)</f>
        <v>22161938</v>
      </c>
    </row>
    <row r="48" spans="1:4" ht="12.75">
      <c r="A48" s="20" t="s">
        <v>76</v>
      </c>
      <c r="B48" s="13">
        <v>24</v>
      </c>
      <c r="C48" s="14">
        <v>275365</v>
      </c>
      <c r="D48" s="14">
        <v>284681</v>
      </c>
    </row>
    <row r="49" spans="1:4" ht="13.5">
      <c r="A49" s="62" t="s">
        <v>50</v>
      </c>
      <c r="B49" s="13"/>
      <c r="C49" s="19">
        <f>C47+C48</f>
        <v>22156552</v>
      </c>
      <c r="D49" s="19">
        <f>D47+D48</f>
        <v>22446619</v>
      </c>
    </row>
    <row r="50" spans="1:5" ht="15">
      <c r="A50" s="21" t="s">
        <v>56</v>
      </c>
      <c r="B50" s="15"/>
      <c r="C50" s="19">
        <f>C34+C39+C49</f>
        <v>27254129</v>
      </c>
      <c r="D50" s="19">
        <f>D34+D39+D49</f>
        <v>27413912</v>
      </c>
      <c r="E50" s="63"/>
    </row>
    <row r="51" spans="1:4" ht="15">
      <c r="A51" s="21" t="s">
        <v>149</v>
      </c>
      <c r="B51" s="4"/>
      <c r="C51" s="71">
        <v>459.51</v>
      </c>
      <c r="D51" s="71">
        <v>465.67</v>
      </c>
    </row>
    <row r="52" spans="1:4" ht="25.5">
      <c r="A52" s="21" t="s">
        <v>150</v>
      </c>
      <c r="B52" s="18"/>
      <c r="C52" s="19">
        <v>100</v>
      </c>
      <c r="D52" s="19">
        <v>100</v>
      </c>
    </row>
    <row r="53" spans="1:4" ht="12.75">
      <c r="A53" s="21"/>
      <c r="B53" s="18"/>
      <c r="C53" s="16"/>
      <c r="D53" s="16"/>
    </row>
    <row r="54" spans="1:4" ht="12.75">
      <c r="A54" s="6" t="s">
        <v>112</v>
      </c>
      <c r="B54" s="7"/>
      <c r="C54" s="7"/>
      <c r="D54" s="7"/>
    </row>
    <row r="55" spans="1:4" ht="12.75" hidden="1">
      <c r="A55" s="6"/>
      <c r="B55" s="7"/>
      <c r="C55" s="7"/>
      <c r="D55" s="7"/>
    </row>
    <row r="56" spans="1:4" ht="22.5" customHeight="1">
      <c r="A56" s="5" t="s">
        <v>77</v>
      </c>
      <c r="B56" s="5"/>
      <c r="C56" s="7" t="s">
        <v>21</v>
      </c>
      <c r="D56" s="7"/>
    </row>
    <row r="57" spans="1:4" ht="12.75">
      <c r="A57" s="6" t="s">
        <v>158</v>
      </c>
      <c r="B57" s="6"/>
      <c r="C57" s="85" t="s">
        <v>78</v>
      </c>
      <c r="D57" s="85"/>
    </row>
    <row r="58" spans="1:4" ht="12.75">
      <c r="A58" s="6" t="s">
        <v>79</v>
      </c>
      <c r="B58" s="7"/>
      <c r="C58" s="85" t="s">
        <v>80</v>
      </c>
      <c r="D58" s="85"/>
    </row>
  </sheetData>
  <sheetProtection/>
  <mergeCells count="4">
    <mergeCell ref="A2:D2"/>
    <mergeCell ref="A3:D3"/>
    <mergeCell ref="C57:D57"/>
    <mergeCell ref="C58:D58"/>
  </mergeCells>
  <printOptions/>
  <pageMargins left="0.9055118110236221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3">
      <selection activeCell="H43" sqref="H43"/>
    </sheetView>
  </sheetViews>
  <sheetFormatPr defaultColWidth="9.140625" defaultRowHeight="12.75"/>
  <cols>
    <col min="1" max="1" width="40.140625" style="0" customWidth="1"/>
    <col min="2" max="2" width="7.57421875" style="0" customWidth="1"/>
    <col min="3" max="3" width="15.00390625" style="0" customWidth="1"/>
    <col min="4" max="4" width="15.8515625" style="0" customWidth="1"/>
    <col min="5" max="5" width="10.28125" style="0" customWidth="1"/>
    <col min="6" max="6" width="10.140625" style="0" customWidth="1"/>
  </cols>
  <sheetData>
    <row r="1" ht="14.25">
      <c r="A1" s="3" t="s">
        <v>63</v>
      </c>
    </row>
    <row r="2" spans="1:4" ht="12.75">
      <c r="A2" s="86" t="s">
        <v>81</v>
      </c>
      <c r="B2" s="86"/>
      <c r="C2" s="86"/>
      <c r="D2" s="86"/>
    </row>
    <row r="3" spans="1:4" ht="12.75">
      <c r="A3" s="86" t="s">
        <v>82</v>
      </c>
      <c r="B3" s="86"/>
      <c r="C3" s="86"/>
      <c r="D3" s="86"/>
    </row>
    <row r="4" spans="1:4" ht="12.75">
      <c r="A4" s="85" t="s">
        <v>163</v>
      </c>
      <c r="B4" s="85"/>
      <c r="C4" s="85"/>
      <c r="D4" s="85"/>
    </row>
    <row r="5" spans="2:4" ht="12.75">
      <c r="B5" s="40"/>
      <c r="C5" s="40"/>
      <c r="D5" s="40"/>
    </row>
    <row r="6" spans="1:6" ht="64.5">
      <c r="A6" s="4"/>
      <c r="B6" s="25" t="s">
        <v>152</v>
      </c>
      <c r="C6" s="61" t="s">
        <v>167</v>
      </c>
      <c r="D6" s="61" t="s">
        <v>168</v>
      </c>
      <c r="E6" s="61" t="s">
        <v>169</v>
      </c>
      <c r="F6" s="61" t="s">
        <v>170</v>
      </c>
    </row>
    <row r="7" spans="1:6" ht="12.75">
      <c r="A7" s="26" t="s">
        <v>153</v>
      </c>
      <c r="B7" s="27">
        <v>26</v>
      </c>
      <c r="C7" s="29">
        <v>6246295</v>
      </c>
      <c r="D7" s="80">
        <v>6984267</v>
      </c>
      <c r="E7" s="29">
        <v>2020080</v>
      </c>
      <c r="F7" s="80">
        <v>2324927</v>
      </c>
    </row>
    <row r="8" spans="1:6" ht="24">
      <c r="A8" s="26" t="s">
        <v>83</v>
      </c>
      <c r="B8" s="27">
        <v>27</v>
      </c>
      <c r="C8" s="29">
        <v>-4677291</v>
      </c>
      <c r="D8" s="80">
        <v>-3621558</v>
      </c>
      <c r="E8" s="29">
        <v>-1431216</v>
      </c>
      <c r="F8" s="80">
        <v>-1287139</v>
      </c>
    </row>
    <row r="9" spans="1:6" ht="12.75">
      <c r="A9" s="30" t="s">
        <v>55</v>
      </c>
      <c r="B9" s="25"/>
      <c r="C9" s="32">
        <f>SUM(C7:C8)</f>
        <v>1569004</v>
      </c>
      <c r="D9" s="81">
        <f>SUM(D7:D8)</f>
        <v>3362709</v>
      </c>
      <c r="E9" s="32">
        <f>SUM(E7:E8)</f>
        <v>588864</v>
      </c>
      <c r="F9" s="81">
        <f>SUM(F7:F8)</f>
        <v>1037788</v>
      </c>
    </row>
    <row r="10" spans="1:6" ht="12.75">
      <c r="A10" s="26" t="s">
        <v>22</v>
      </c>
      <c r="B10" s="27">
        <v>28</v>
      </c>
      <c r="C10" s="29">
        <v>237689</v>
      </c>
      <c r="D10" s="80">
        <v>126626</v>
      </c>
      <c r="E10" s="29">
        <v>109649</v>
      </c>
      <c r="F10" s="80">
        <v>38966</v>
      </c>
    </row>
    <row r="11" spans="1:6" ht="12.75">
      <c r="A11" s="26" t="s">
        <v>59</v>
      </c>
      <c r="B11" s="27">
        <v>29</v>
      </c>
      <c r="C11" s="29">
        <v>-89013</v>
      </c>
      <c r="D11" s="80">
        <v>-63444</v>
      </c>
      <c r="E11" s="29">
        <v>-36952</v>
      </c>
      <c r="F11" s="80">
        <v>-23248</v>
      </c>
    </row>
    <row r="12" spans="1:6" ht="12.75">
      <c r="A12" s="26" t="s">
        <v>23</v>
      </c>
      <c r="B12" s="27">
        <v>30</v>
      </c>
      <c r="C12" s="29">
        <f>300428-489</f>
        <v>299939</v>
      </c>
      <c r="D12" s="80">
        <v>43053</v>
      </c>
      <c r="E12" s="29">
        <v>27958</v>
      </c>
      <c r="F12" s="80">
        <v>18925</v>
      </c>
    </row>
    <row r="13" spans="1:6" ht="12.75">
      <c r="A13" s="26" t="s">
        <v>25</v>
      </c>
      <c r="B13" s="27">
        <v>31</v>
      </c>
      <c r="C13" s="29">
        <v>-88551</v>
      </c>
      <c r="D13" s="80">
        <v>-42959</v>
      </c>
      <c r="E13" s="29">
        <v>-27507</v>
      </c>
      <c r="F13" s="80">
        <v>-21910</v>
      </c>
    </row>
    <row r="14" spans="1:6" ht="12.75">
      <c r="A14" s="26" t="s">
        <v>162</v>
      </c>
      <c r="B14" s="27"/>
      <c r="C14" s="29">
        <f>143693-16002</f>
        <v>127691</v>
      </c>
      <c r="D14" s="80">
        <v>57450</v>
      </c>
      <c r="E14" s="29">
        <v>198334</v>
      </c>
      <c r="F14" s="80">
        <v>-33281</v>
      </c>
    </row>
    <row r="15" spans="1:6" ht="12.75">
      <c r="A15" s="26" t="s">
        <v>161</v>
      </c>
      <c r="B15" s="27"/>
      <c r="C15" s="29">
        <v>35939</v>
      </c>
      <c r="D15" s="80">
        <v>14989</v>
      </c>
      <c r="E15" s="29">
        <v>22216</v>
      </c>
      <c r="F15" s="80">
        <v>14203</v>
      </c>
    </row>
    <row r="16" spans="1:6" ht="12.75">
      <c r="A16" s="26" t="s">
        <v>114</v>
      </c>
      <c r="B16" s="27">
        <v>32</v>
      </c>
      <c r="C16" s="29">
        <v>-429582</v>
      </c>
      <c r="D16" s="80">
        <v>-335258</v>
      </c>
      <c r="E16" s="29">
        <v>-161700</v>
      </c>
      <c r="F16" s="80">
        <v>-135258</v>
      </c>
    </row>
    <row r="17" spans="1:6" ht="12.75">
      <c r="A17" s="26" t="s">
        <v>24</v>
      </c>
      <c r="B17" s="27">
        <v>33</v>
      </c>
      <c r="C17" s="80">
        <v>-443917</v>
      </c>
      <c r="D17" s="80">
        <v>-502268</v>
      </c>
      <c r="E17" s="80">
        <v>-128690</v>
      </c>
      <c r="F17" s="80">
        <v>-166634</v>
      </c>
    </row>
    <row r="18" spans="1:6" ht="24" hidden="1">
      <c r="A18" s="26" t="s">
        <v>84</v>
      </c>
      <c r="B18" s="27"/>
      <c r="C18" s="29"/>
      <c r="D18" s="80"/>
      <c r="E18" s="29"/>
      <c r="F18" s="80"/>
    </row>
    <row r="19" spans="1:6" ht="36" hidden="1">
      <c r="A19" s="26" t="s">
        <v>134</v>
      </c>
      <c r="B19" s="27"/>
      <c r="C19" s="29"/>
      <c r="D19" s="80"/>
      <c r="E19" s="29"/>
      <c r="F19" s="80"/>
    </row>
    <row r="20" spans="1:6" ht="12.75">
      <c r="A20" s="26" t="s">
        <v>135</v>
      </c>
      <c r="C20" s="40"/>
      <c r="D20" s="80"/>
      <c r="E20" s="40"/>
      <c r="F20" s="80"/>
    </row>
    <row r="21" spans="1:6" ht="24" hidden="1">
      <c r="A21" s="26" t="s">
        <v>136</v>
      </c>
      <c r="C21" s="29"/>
      <c r="D21" s="80"/>
      <c r="E21" s="29"/>
      <c r="F21" s="80"/>
    </row>
    <row r="22" spans="1:6" ht="12.75">
      <c r="A22" s="26" t="s">
        <v>159</v>
      </c>
      <c r="C22" s="29">
        <v>22</v>
      </c>
      <c r="D22" s="80"/>
      <c r="E22" s="29">
        <v>0</v>
      </c>
      <c r="F22" s="80"/>
    </row>
    <row r="23" spans="1:6" ht="12.75">
      <c r="A23" s="30" t="s">
        <v>54</v>
      </c>
      <c r="B23" s="25"/>
      <c r="C23" s="32">
        <f>SUM(C9:C18)+C21+C22</f>
        <v>1219221</v>
      </c>
      <c r="D23" s="81">
        <f>SUM(D9:D18)+D21+D22+D20</f>
        <v>2660898</v>
      </c>
      <c r="E23" s="32">
        <f>SUM(E9:E18)+E21+E22</f>
        <v>592172</v>
      </c>
      <c r="F23" s="81">
        <f>SUM(F9:F18)+F21+F22+F20</f>
        <v>729551</v>
      </c>
    </row>
    <row r="24" spans="1:6" ht="12.75">
      <c r="A24" s="26" t="s">
        <v>85</v>
      </c>
      <c r="B24" s="27"/>
      <c r="C24" s="29">
        <v>-234705</v>
      </c>
      <c r="D24" s="80">
        <v>-301344</v>
      </c>
      <c r="E24" s="29">
        <v>-113351</v>
      </c>
      <c r="F24" s="80">
        <v>88313</v>
      </c>
    </row>
    <row r="25" spans="1:6" ht="12.75">
      <c r="A25" s="31" t="s">
        <v>86</v>
      </c>
      <c r="B25" s="25"/>
      <c r="C25" s="32">
        <f>C23+C24</f>
        <v>984516</v>
      </c>
      <c r="D25" s="81">
        <f>D23+D24</f>
        <v>2359554</v>
      </c>
      <c r="E25" s="32">
        <f>E23+E24</f>
        <v>478821</v>
      </c>
      <c r="F25" s="81">
        <f>F23+F24</f>
        <v>817864</v>
      </c>
    </row>
    <row r="26" spans="1:6" ht="12.75">
      <c r="A26" s="33" t="s">
        <v>87</v>
      </c>
      <c r="B26" s="27"/>
      <c r="C26" s="29"/>
      <c r="D26" s="80"/>
      <c r="E26" s="29"/>
      <c r="F26" s="80"/>
    </row>
    <row r="27" spans="1:6" ht="12.75">
      <c r="A27" s="33" t="s">
        <v>88</v>
      </c>
      <c r="B27" s="27"/>
      <c r="C27" s="29">
        <f>C25-C28</f>
        <v>913832</v>
      </c>
      <c r="D27" s="80">
        <f>D25-D28</f>
        <v>2293808</v>
      </c>
      <c r="E27" s="29">
        <f>E25-E28</f>
        <v>445333</v>
      </c>
      <c r="F27" s="80">
        <f>F25-F28</f>
        <v>768890</v>
      </c>
    </row>
    <row r="28" spans="1:6" ht="12.75">
      <c r="A28" s="26" t="s">
        <v>89</v>
      </c>
      <c r="B28" s="27"/>
      <c r="C28" s="29">
        <v>70684</v>
      </c>
      <c r="D28" s="80">
        <v>65746</v>
      </c>
      <c r="E28" s="29">
        <v>33488</v>
      </c>
      <c r="F28" s="80">
        <v>48974</v>
      </c>
    </row>
    <row r="29" spans="1:6" ht="12.75">
      <c r="A29" s="30" t="s">
        <v>151</v>
      </c>
      <c r="B29" s="27">
        <v>34</v>
      </c>
      <c r="C29" s="75">
        <v>19.11</v>
      </c>
      <c r="D29" s="75">
        <v>47.97</v>
      </c>
      <c r="E29" s="75">
        <v>9.31</v>
      </c>
      <c r="F29" s="75">
        <v>16.08</v>
      </c>
    </row>
    <row r="30" spans="1:6" ht="12.75">
      <c r="A30" s="56" t="s">
        <v>86</v>
      </c>
      <c r="B30" s="27"/>
      <c r="C30" s="32">
        <f>C25</f>
        <v>984516</v>
      </c>
      <c r="D30" s="81">
        <f>D25</f>
        <v>2359554</v>
      </c>
      <c r="E30" s="32">
        <f>E25</f>
        <v>478821</v>
      </c>
      <c r="F30" s="81">
        <f>F25</f>
        <v>817864</v>
      </c>
    </row>
    <row r="31" spans="1:6" ht="12.75">
      <c r="A31" s="57" t="s">
        <v>87</v>
      </c>
      <c r="B31" s="27"/>
      <c r="C31" s="29"/>
      <c r="D31" s="80"/>
      <c r="E31" s="29"/>
      <c r="F31" s="80"/>
    </row>
    <row r="32" spans="1:6" ht="12.75">
      <c r="A32" s="57" t="s">
        <v>88</v>
      </c>
      <c r="B32" s="27"/>
      <c r="C32" s="29">
        <f>C27</f>
        <v>913832</v>
      </c>
      <c r="D32" s="80">
        <f>D27</f>
        <v>2293808</v>
      </c>
      <c r="E32" s="29">
        <f>E27</f>
        <v>445333</v>
      </c>
      <c r="F32" s="80">
        <f>F27</f>
        <v>768890</v>
      </c>
    </row>
    <row r="33" spans="1:6" ht="12.75">
      <c r="A33" s="58" t="s">
        <v>89</v>
      </c>
      <c r="B33" s="27"/>
      <c r="C33" s="29">
        <v>70684</v>
      </c>
      <c r="D33" s="80">
        <v>65746</v>
      </c>
      <c r="E33" s="29">
        <v>33488</v>
      </c>
      <c r="F33" s="80">
        <v>48974</v>
      </c>
    </row>
    <row r="34" spans="1:6" ht="12.75">
      <c r="A34" s="34" t="s">
        <v>90</v>
      </c>
      <c r="B34" s="35"/>
      <c r="C34" s="39"/>
      <c r="D34" s="82"/>
      <c r="E34" s="39"/>
      <c r="F34" s="82"/>
    </row>
    <row r="35" spans="1:6" ht="36">
      <c r="A35" s="36" t="s">
        <v>91</v>
      </c>
      <c r="B35" s="28"/>
      <c r="C35" s="29"/>
      <c r="D35" s="80"/>
      <c r="E35" s="29"/>
      <c r="F35" s="80"/>
    </row>
    <row r="36" spans="1:6" ht="24">
      <c r="A36" s="26" t="s">
        <v>137</v>
      </c>
      <c r="B36" s="35"/>
      <c r="C36" s="39"/>
      <c r="D36" s="82"/>
      <c r="E36" s="39"/>
      <c r="F36" s="82"/>
    </row>
    <row r="37" spans="1:6" ht="24" hidden="1">
      <c r="A37" s="36" t="s">
        <v>115</v>
      </c>
      <c r="B37" s="28"/>
      <c r="C37" s="29"/>
      <c r="D37" s="80"/>
      <c r="E37" s="29"/>
      <c r="F37" s="80"/>
    </row>
    <row r="38" spans="1:6" ht="36">
      <c r="A38" s="30" t="s">
        <v>92</v>
      </c>
      <c r="B38" s="35"/>
      <c r="C38" s="39">
        <v>868</v>
      </c>
      <c r="D38" s="82"/>
      <c r="E38" s="39">
        <v>868</v>
      </c>
      <c r="F38" s="82"/>
    </row>
    <row r="39" spans="1:6" ht="36" hidden="1">
      <c r="A39" s="36" t="s">
        <v>93</v>
      </c>
      <c r="B39" s="35"/>
      <c r="C39" s="39"/>
      <c r="D39" s="82"/>
      <c r="E39" s="39"/>
      <c r="F39" s="82"/>
    </row>
    <row r="40" spans="1:6" ht="12.75" hidden="1">
      <c r="A40" s="37" t="s">
        <v>60</v>
      </c>
      <c r="B40" s="35"/>
      <c r="C40" s="39"/>
      <c r="D40" s="82"/>
      <c r="E40" s="39"/>
      <c r="F40" s="82"/>
    </row>
    <row r="41" spans="1:6" ht="24" hidden="1">
      <c r="A41" s="37" t="s">
        <v>94</v>
      </c>
      <c r="B41" s="35"/>
      <c r="C41" s="39"/>
      <c r="D41" s="82"/>
      <c r="E41" s="39"/>
      <c r="F41" s="82"/>
    </row>
    <row r="42" spans="1:6" ht="36">
      <c r="A42" s="34" t="s">
        <v>95</v>
      </c>
      <c r="B42" s="38"/>
      <c r="C42" s="59"/>
      <c r="D42" s="83"/>
      <c r="E42" s="59"/>
      <c r="F42" s="83"/>
    </row>
    <row r="43" spans="1:6" ht="12.75">
      <c r="A43" s="34" t="s">
        <v>96</v>
      </c>
      <c r="B43" s="35"/>
      <c r="C43" s="59">
        <v>868</v>
      </c>
      <c r="D43" s="82"/>
      <c r="E43" s="59">
        <v>868</v>
      </c>
      <c r="F43" s="82"/>
    </row>
    <row r="44" spans="1:6" ht="12.75">
      <c r="A44" s="33" t="s">
        <v>88</v>
      </c>
      <c r="B44" s="35"/>
      <c r="C44" s="39"/>
      <c r="D44" s="82"/>
      <c r="E44" s="39"/>
      <c r="F44" s="82"/>
    </row>
    <row r="45" spans="1:6" ht="12.75">
      <c r="A45" s="26" t="s">
        <v>89</v>
      </c>
      <c r="B45" s="38"/>
      <c r="C45" s="59"/>
      <c r="D45" s="83"/>
      <c r="E45" s="59"/>
      <c r="F45" s="83"/>
    </row>
    <row r="46" spans="1:6" ht="12.75">
      <c r="A46" s="34" t="s">
        <v>97</v>
      </c>
      <c r="B46" s="35"/>
      <c r="C46" s="59">
        <f>C30+C43</f>
        <v>985384</v>
      </c>
      <c r="D46" s="83">
        <f>D30</f>
        <v>2359554</v>
      </c>
      <c r="E46" s="59">
        <f>E30+E43</f>
        <v>479689</v>
      </c>
      <c r="F46" s="83">
        <f>F30</f>
        <v>817864</v>
      </c>
    </row>
    <row r="47" spans="1:6" ht="12.75">
      <c r="A47" s="33" t="s">
        <v>98</v>
      </c>
      <c r="B47" s="35"/>
      <c r="C47" s="39"/>
      <c r="D47" s="82"/>
      <c r="E47" s="39"/>
      <c r="F47" s="82"/>
    </row>
    <row r="48" spans="1:6" ht="12.75">
      <c r="A48" s="33" t="s">
        <v>88</v>
      </c>
      <c r="B48" s="35"/>
      <c r="C48" s="39">
        <f>C32+C43</f>
        <v>914700</v>
      </c>
      <c r="D48" s="82">
        <f aca="true" t="shared" si="0" ref="C48:F49">D32</f>
        <v>2293808</v>
      </c>
      <c r="E48" s="39">
        <f>E32+E43</f>
        <v>446201</v>
      </c>
      <c r="F48" s="82">
        <f t="shared" si="0"/>
        <v>768890</v>
      </c>
    </row>
    <row r="49" spans="1:6" ht="12.75">
      <c r="A49" s="26" t="s">
        <v>89</v>
      </c>
      <c r="C49" s="39">
        <f t="shared" si="0"/>
        <v>70684</v>
      </c>
      <c r="D49" s="82">
        <f t="shared" si="0"/>
        <v>65746</v>
      </c>
      <c r="E49" s="39">
        <f t="shared" si="0"/>
        <v>33488</v>
      </c>
      <c r="F49" s="82">
        <f t="shared" si="0"/>
        <v>48974</v>
      </c>
    </row>
    <row r="50" spans="1:4" ht="14.25">
      <c r="A50" s="22"/>
      <c r="B50" s="7"/>
      <c r="C50" s="7"/>
      <c r="D50" s="7"/>
    </row>
    <row r="51" spans="1:4" ht="12.75">
      <c r="A51" s="6" t="s">
        <v>112</v>
      </c>
      <c r="B51" s="7"/>
      <c r="C51" s="7"/>
      <c r="D51" s="7"/>
    </row>
    <row r="52" spans="1:4" ht="12.75">
      <c r="A52" s="6"/>
      <c r="B52" s="5"/>
      <c r="C52" s="5"/>
      <c r="D52" s="5"/>
    </row>
    <row r="53" spans="1:4" ht="12.75">
      <c r="A53" s="5" t="s">
        <v>116</v>
      </c>
      <c r="B53" s="6"/>
      <c r="C53" s="7" t="s">
        <v>21</v>
      </c>
      <c r="D53" s="7"/>
    </row>
    <row r="54" spans="1:4" ht="12.75">
      <c r="A54" s="6" t="s">
        <v>158</v>
      </c>
      <c r="B54" s="7"/>
      <c r="C54" s="85" t="s">
        <v>78</v>
      </c>
      <c r="D54" s="85"/>
    </row>
    <row r="55" spans="1:4" ht="14.25">
      <c r="A55" s="6" t="s">
        <v>79</v>
      </c>
      <c r="B55" s="22"/>
      <c r="C55" s="85" t="s">
        <v>80</v>
      </c>
      <c r="D55" s="85"/>
    </row>
    <row r="56" ht="14.25">
      <c r="A56" s="22"/>
    </row>
  </sheetData>
  <sheetProtection/>
  <mergeCells count="5">
    <mergeCell ref="C55:D55"/>
    <mergeCell ref="A2:D2"/>
    <mergeCell ref="A3:D3"/>
    <mergeCell ref="A4:D4"/>
    <mergeCell ref="C54:D54"/>
  </mergeCells>
  <printOptions/>
  <pageMargins left="0.7086614173228347" right="0.31496062992125984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7">
      <selection activeCell="B53" sqref="B53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7109375" style="0" customWidth="1"/>
  </cols>
  <sheetData>
    <row r="1" ht="14.25">
      <c r="A1" s="22" t="s">
        <v>63</v>
      </c>
    </row>
    <row r="2" spans="1:4" ht="12.75">
      <c r="A2" s="86" t="s">
        <v>102</v>
      </c>
      <c r="B2" s="86"/>
      <c r="C2" s="86"/>
      <c r="D2" s="86"/>
    </row>
    <row r="3" spans="1:4" ht="14.25">
      <c r="A3" s="87" t="s">
        <v>163</v>
      </c>
      <c r="B3" s="87"/>
      <c r="C3" s="87"/>
      <c r="D3" s="87"/>
    </row>
    <row r="4" spans="1:4" ht="14.25">
      <c r="A4" s="87" t="s">
        <v>26</v>
      </c>
      <c r="B4" s="87"/>
      <c r="C4" s="87"/>
      <c r="D4" s="87"/>
    </row>
    <row r="5" ht="12.75">
      <c r="C5" s="8" t="s">
        <v>146</v>
      </c>
    </row>
    <row r="6" spans="1:3" ht="51">
      <c r="A6" s="8"/>
      <c r="B6" s="61" t="s">
        <v>171</v>
      </c>
      <c r="C6" s="76" t="s">
        <v>172</v>
      </c>
    </row>
    <row r="7" spans="1:3" ht="15">
      <c r="A7" s="41" t="s">
        <v>103</v>
      </c>
      <c r="B7" s="9"/>
      <c r="C7" s="9"/>
    </row>
    <row r="8" spans="1:3" ht="12.75">
      <c r="A8" s="41" t="s">
        <v>37</v>
      </c>
      <c r="B8" s="47">
        <f>B10+B11+B13+B18+B14+B15+B16+B17</f>
        <v>7484019</v>
      </c>
      <c r="C8" s="47">
        <f>C10+C11+C13+C18+C14+C16+C17+C15</f>
        <v>8273007</v>
      </c>
    </row>
    <row r="9" spans="1:3" ht="12.75">
      <c r="A9" s="43" t="s">
        <v>27</v>
      </c>
      <c r="B9" s="42"/>
      <c r="C9" s="42"/>
    </row>
    <row r="10" spans="1:3" ht="12.75">
      <c r="A10" s="43" t="s">
        <v>120</v>
      </c>
      <c r="B10" s="44">
        <v>7252097</v>
      </c>
      <c r="C10" s="44">
        <v>7325429</v>
      </c>
    </row>
    <row r="11" spans="1:3" ht="12.75">
      <c r="A11" s="43" t="s">
        <v>28</v>
      </c>
      <c r="B11" s="44">
        <v>27899</v>
      </c>
      <c r="C11" s="44">
        <v>26837</v>
      </c>
    </row>
    <row r="12" spans="1:3" ht="12.75" hidden="1">
      <c r="A12" s="43" t="s">
        <v>125</v>
      </c>
      <c r="B12" s="44"/>
      <c r="C12" s="44">
        <f>-C12</f>
        <v>0</v>
      </c>
    </row>
    <row r="13" spans="1:3" ht="12.75">
      <c r="A13" s="43" t="s">
        <v>104</v>
      </c>
      <c r="B13" s="44">
        <v>93739</v>
      </c>
      <c r="C13" s="44">
        <v>98400</v>
      </c>
    </row>
    <row r="14" spans="1:3" ht="12.75">
      <c r="A14" s="43" t="s">
        <v>125</v>
      </c>
      <c r="B14" s="44">
        <v>59341</v>
      </c>
      <c r="C14" s="44"/>
    </row>
    <row r="15" spans="1:3" ht="12.75">
      <c r="A15" s="43" t="s">
        <v>138</v>
      </c>
      <c r="B15" s="44"/>
      <c r="C15" s="44">
        <v>722245</v>
      </c>
    </row>
    <row r="16" spans="1:3" ht="12.75">
      <c r="A16" s="43" t="s">
        <v>133</v>
      </c>
      <c r="B16" s="44">
        <v>26368</v>
      </c>
      <c r="C16" s="44">
        <v>13416</v>
      </c>
    </row>
    <row r="17" spans="1:3" ht="12.75">
      <c r="A17" s="43" t="s">
        <v>155</v>
      </c>
      <c r="B17" s="44"/>
      <c r="C17" s="44"/>
    </row>
    <row r="18" spans="1:3" ht="12.75">
      <c r="A18" s="43" t="s">
        <v>29</v>
      </c>
      <c r="B18" s="44">
        <v>24575</v>
      </c>
      <c r="C18" s="44">
        <v>86680</v>
      </c>
    </row>
    <row r="19" spans="1:3" ht="12.75">
      <c r="A19" s="41" t="s">
        <v>105</v>
      </c>
      <c r="B19" s="49">
        <f>B21+B22+B23+B24+B25+B26+B27</f>
        <v>4935510</v>
      </c>
      <c r="C19" s="49">
        <f>C21+C22+C23+C24+C25+C26+C27</f>
        <v>5312886</v>
      </c>
    </row>
    <row r="20" spans="1:3" ht="15">
      <c r="A20" s="43" t="s">
        <v>27</v>
      </c>
      <c r="B20" s="50"/>
      <c r="C20" s="50"/>
    </row>
    <row r="21" spans="1:3" ht="12.75">
      <c r="A21" s="43" t="s">
        <v>30</v>
      </c>
      <c r="B21" s="45">
        <v>3039435</v>
      </c>
      <c r="C21" s="14">
        <v>2875901</v>
      </c>
    </row>
    <row r="22" spans="1:3" ht="12.75">
      <c r="A22" s="43" t="s">
        <v>31</v>
      </c>
      <c r="B22" s="46">
        <v>191011</v>
      </c>
      <c r="C22" s="14">
        <v>577194</v>
      </c>
    </row>
    <row r="23" spans="1:3" ht="12.75">
      <c r="A23" s="43" t="s">
        <v>32</v>
      </c>
      <c r="B23" s="46">
        <v>555207</v>
      </c>
      <c r="C23" s="14">
        <v>563939</v>
      </c>
    </row>
    <row r="24" spans="1:3" ht="12.75">
      <c r="A24" s="43" t="s">
        <v>33</v>
      </c>
      <c r="B24" s="45">
        <v>46074</v>
      </c>
      <c r="C24" s="14">
        <v>95118</v>
      </c>
    </row>
    <row r="25" spans="1:3" ht="12.75">
      <c r="A25" s="43" t="s">
        <v>34</v>
      </c>
      <c r="B25" s="46">
        <v>232552</v>
      </c>
      <c r="C25" s="14">
        <v>160311</v>
      </c>
    </row>
    <row r="26" spans="1:3" ht="12.75">
      <c r="A26" s="43" t="s">
        <v>35</v>
      </c>
      <c r="B26" s="46">
        <v>740359</v>
      </c>
      <c r="C26" s="14">
        <v>949414</v>
      </c>
    </row>
    <row r="27" spans="1:3" ht="12.75">
      <c r="A27" s="43" t="s">
        <v>36</v>
      </c>
      <c r="B27" s="46">
        <f>130950-78</f>
        <v>130872</v>
      </c>
      <c r="C27" s="14">
        <v>91009</v>
      </c>
    </row>
    <row r="28" spans="1:3" ht="12.75">
      <c r="A28" s="21" t="s">
        <v>106</v>
      </c>
      <c r="B28" s="49">
        <f>B8-B19</f>
        <v>2548509</v>
      </c>
      <c r="C28" s="49">
        <f>C8-C19</f>
        <v>2960121</v>
      </c>
    </row>
    <row r="29" spans="1:3" ht="15">
      <c r="A29" s="41" t="s">
        <v>107</v>
      </c>
      <c r="B29" s="50"/>
      <c r="C29" s="50"/>
    </row>
    <row r="30" spans="1:3" ht="12.75">
      <c r="A30" s="41" t="s">
        <v>37</v>
      </c>
      <c r="B30" s="47">
        <f>B32+B36+B33+B34+B37</f>
        <v>154650</v>
      </c>
      <c r="C30" s="47">
        <f>C32+C33+C36+C34+C35</f>
        <v>104144</v>
      </c>
    </row>
    <row r="31" spans="1:3" ht="15">
      <c r="A31" s="43" t="s">
        <v>27</v>
      </c>
      <c r="B31" s="50"/>
      <c r="C31" s="50"/>
    </row>
    <row r="32" spans="1:3" ht="12.75">
      <c r="A32" s="43" t="s">
        <v>38</v>
      </c>
      <c r="B32" s="44">
        <v>19484</v>
      </c>
      <c r="C32" s="14">
        <v>10100</v>
      </c>
    </row>
    <row r="33" spans="1:3" ht="12.75">
      <c r="A33" s="43" t="s">
        <v>131</v>
      </c>
      <c r="B33" s="44"/>
      <c r="C33" s="14">
        <v>2082</v>
      </c>
    </row>
    <row r="34" spans="1:3" ht="12.75">
      <c r="A34" s="43" t="s">
        <v>124</v>
      </c>
      <c r="B34" s="44">
        <v>100</v>
      </c>
      <c r="C34" s="14"/>
    </row>
    <row r="35" spans="1:3" ht="12.75" hidden="1">
      <c r="A35" s="43" t="s">
        <v>156</v>
      </c>
      <c r="B35" s="44"/>
      <c r="C35" s="14"/>
    </row>
    <row r="36" spans="1:3" ht="12.75">
      <c r="A36" s="43" t="s">
        <v>108</v>
      </c>
      <c r="B36" s="44">
        <v>135066</v>
      </c>
      <c r="C36" s="14">
        <v>91962</v>
      </c>
    </row>
    <row r="37" spans="1:3" ht="12.75">
      <c r="A37" s="43" t="s">
        <v>132</v>
      </c>
      <c r="B37" s="44"/>
      <c r="C37" s="14"/>
    </row>
    <row r="38" spans="1:3" ht="12.75">
      <c r="A38" s="41" t="s">
        <v>105</v>
      </c>
      <c r="B38" s="47">
        <f>B40+B41+B43+B44+B48+B42+B45+B46+B49+B47</f>
        <v>1282988</v>
      </c>
      <c r="C38" s="47">
        <f>C40+C41+C42+C43+C44+C46+C48+C45</f>
        <v>1947688</v>
      </c>
    </row>
    <row r="39" spans="1:3" ht="15">
      <c r="A39" s="43" t="s">
        <v>27</v>
      </c>
      <c r="B39" s="50"/>
      <c r="C39" s="50"/>
    </row>
    <row r="40" spans="1:3" ht="12.75">
      <c r="A40" s="43" t="s">
        <v>39</v>
      </c>
      <c r="B40" s="44">
        <v>866614</v>
      </c>
      <c r="C40" s="44">
        <v>90490</v>
      </c>
    </row>
    <row r="41" spans="1:3" ht="12.75">
      <c r="A41" s="43" t="s">
        <v>40</v>
      </c>
      <c r="B41" s="46"/>
      <c r="C41" s="44">
        <v>232</v>
      </c>
    </row>
    <row r="42" spans="1:3" ht="12.75">
      <c r="A42" s="48" t="s">
        <v>109</v>
      </c>
      <c r="B42" s="46">
        <v>8580</v>
      </c>
      <c r="C42" s="45">
        <v>518694</v>
      </c>
    </row>
    <row r="43" spans="1:3" ht="12.75">
      <c r="A43" s="43" t="s">
        <v>41</v>
      </c>
      <c r="B43" s="46"/>
      <c r="C43" s="14">
        <v>1323448</v>
      </c>
    </row>
    <row r="44" spans="1:3" ht="12.75">
      <c r="A44" s="43" t="s">
        <v>42</v>
      </c>
      <c r="B44" s="46">
        <v>64000</v>
      </c>
      <c r="C44" s="44">
        <v>6485</v>
      </c>
    </row>
    <row r="45" spans="1:3" ht="12.75">
      <c r="A45" s="43" t="s">
        <v>147</v>
      </c>
      <c r="B45" s="60">
        <v>78</v>
      </c>
      <c r="C45" s="44"/>
    </row>
    <row r="46" spans="1:3" ht="12.75" hidden="1">
      <c r="A46" s="43" t="s">
        <v>133</v>
      </c>
      <c r="B46" s="60"/>
      <c r="C46" s="44"/>
    </row>
    <row r="47" spans="1:3" ht="12.75">
      <c r="A47" s="43" t="s">
        <v>127</v>
      </c>
      <c r="B47" s="60">
        <v>322194</v>
      </c>
      <c r="C47" s="44"/>
    </row>
    <row r="48" spans="1:3" ht="12.75">
      <c r="A48" s="43" t="s">
        <v>121</v>
      </c>
      <c r="B48" s="44">
        <v>8338</v>
      </c>
      <c r="C48" s="44">
        <v>8339</v>
      </c>
    </row>
    <row r="49" spans="1:3" ht="12.75">
      <c r="A49" s="43" t="s">
        <v>176</v>
      </c>
      <c r="B49" s="44">
        <v>13184</v>
      </c>
      <c r="C49" s="44"/>
    </row>
    <row r="50" spans="1:3" ht="12.75">
      <c r="A50" s="21" t="s">
        <v>57</v>
      </c>
      <c r="B50" s="47">
        <f>B30-B38</f>
        <v>-1128338</v>
      </c>
      <c r="C50" s="47">
        <f>C30-C38</f>
        <v>-1843544</v>
      </c>
    </row>
    <row r="51" spans="1:3" ht="15">
      <c r="A51" s="21" t="s">
        <v>110</v>
      </c>
      <c r="B51" s="50"/>
      <c r="C51" s="50"/>
    </row>
    <row r="52" spans="1:3" ht="16.5" customHeight="1">
      <c r="A52" s="21" t="s">
        <v>37</v>
      </c>
      <c r="B52" s="47">
        <f>B54+B53</f>
        <v>252574</v>
      </c>
      <c r="C52" s="47">
        <f>C54+C53</f>
        <v>340817</v>
      </c>
    </row>
    <row r="53" spans="1:3" ht="16.5" customHeight="1">
      <c r="A53" s="20" t="s">
        <v>140</v>
      </c>
      <c r="B53" s="44"/>
      <c r="C53" s="44">
        <v>389</v>
      </c>
    </row>
    <row r="54" spans="1:3" ht="12.75">
      <c r="A54" s="20" t="s">
        <v>43</v>
      </c>
      <c r="B54" s="44">
        <v>252574</v>
      </c>
      <c r="C54" s="44">
        <v>340428</v>
      </c>
    </row>
    <row r="55" spans="1:3" ht="12.75">
      <c r="A55" s="41" t="s">
        <v>105</v>
      </c>
      <c r="B55" s="47">
        <f>B57+B59+B58</f>
        <v>1298075</v>
      </c>
      <c r="C55" s="47">
        <f>C57+C59+C58</f>
        <v>1945798</v>
      </c>
    </row>
    <row r="56" spans="1:3" ht="15">
      <c r="A56" s="43" t="s">
        <v>27</v>
      </c>
      <c r="B56" s="50"/>
      <c r="C56" s="50"/>
    </row>
    <row r="57" spans="1:3" ht="12.75">
      <c r="A57" s="43" t="s">
        <v>44</v>
      </c>
      <c r="B57" s="44">
        <v>68858</v>
      </c>
      <c r="C57" s="14">
        <v>729163</v>
      </c>
    </row>
    <row r="58" spans="1:3" ht="12.75" hidden="1">
      <c r="A58" s="43" t="s">
        <v>143</v>
      </c>
      <c r="B58" s="44"/>
      <c r="C58" s="14"/>
    </row>
    <row r="59" spans="1:3" ht="12.75">
      <c r="A59" s="43" t="s">
        <v>45</v>
      </c>
      <c r="B59" s="44">
        <v>1229217</v>
      </c>
      <c r="C59" s="14">
        <v>1216635</v>
      </c>
    </row>
    <row r="60" spans="1:3" ht="20.25" customHeight="1">
      <c r="A60" s="21" t="s">
        <v>111</v>
      </c>
      <c r="B60" s="19">
        <f>B52-B55</f>
        <v>-1045501</v>
      </c>
      <c r="C60" s="19">
        <f>C52-C55</f>
        <v>-1604981</v>
      </c>
    </row>
    <row r="61" spans="1:3" ht="12.75">
      <c r="A61" s="21" t="s">
        <v>46</v>
      </c>
      <c r="B61" s="49">
        <f>B28+B50+B60</f>
        <v>374670</v>
      </c>
      <c r="C61" s="49">
        <f>C28+C50+C60</f>
        <v>-488404</v>
      </c>
    </row>
    <row r="62" spans="1:3" ht="12.75">
      <c r="A62" s="21" t="s">
        <v>144</v>
      </c>
      <c r="B62" s="49">
        <v>100931</v>
      </c>
      <c r="C62" s="49">
        <v>-98471</v>
      </c>
    </row>
    <row r="63" spans="1:3" ht="12.75">
      <c r="A63" s="20" t="s">
        <v>47</v>
      </c>
      <c r="B63" s="44">
        <v>3331087</v>
      </c>
      <c r="C63" s="14">
        <v>2912108</v>
      </c>
    </row>
    <row r="64" spans="1:3" ht="13.5" customHeight="1">
      <c r="A64" s="20" t="s">
        <v>48</v>
      </c>
      <c r="B64" s="54">
        <f>B63+B61+B62</f>
        <v>3806688</v>
      </c>
      <c r="C64" s="44">
        <f>C63+C61+C62</f>
        <v>2325233</v>
      </c>
    </row>
    <row r="65" ht="12.75">
      <c r="A65" s="6" t="s">
        <v>112</v>
      </c>
    </row>
    <row r="66" spans="1:3" ht="26.25" customHeight="1">
      <c r="A66" s="2" t="s">
        <v>77</v>
      </c>
      <c r="B66" s="88" t="s">
        <v>113</v>
      </c>
      <c r="C66" s="88"/>
    </row>
    <row r="67" spans="1:3" ht="14.25">
      <c r="A67" s="22" t="s">
        <v>158</v>
      </c>
      <c r="B67" s="87" t="s">
        <v>78</v>
      </c>
      <c r="C67" s="87"/>
    </row>
    <row r="68" spans="1:3" ht="14.25">
      <c r="A68" s="22" t="s">
        <v>79</v>
      </c>
      <c r="B68" s="87" t="s">
        <v>80</v>
      </c>
      <c r="C68" s="87"/>
    </row>
  </sheetData>
  <sheetProtection/>
  <mergeCells count="6">
    <mergeCell ref="A3:D3"/>
    <mergeCell ref="A4:D4"/>
    <mergeCell ref="B67:C67"/>
    <mergeCell ref="B68:C68"/>
    <mergeCell ref="B66:C66"/>
    <mergeCell ref="A2:D2"/>
  </mergeCells>
  <printOptions/>
  <pageMargins left="0.7086614173228347" right="0.11811023622047245" top="0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1"/>
  <sheetViews>
    <sheetView tabSelected="1" zoomScalePageLayoutView="0" workbookViewId="0" topLeftCell="A4">
      <selection activeCell="D8" sqref="D8:D10"/>
    </sheetView>
  </sheetViews>
  <sheetFormatPr defaultColWidth="9.140625" defaultRowHeight="12.75"/>
  <cols>
    <col min="1" max="1" width="28.57421875" style="0" customWidth="1"/>
    <col min="2" max="2" width="10.28125" style="0" customWidth="1"/>
    <col min="3" max="4" width="10.8515625" style="0" customWidth="1"/>
    <col min="5" max="5" width="13.00390625" style="0" customWidth="1"/>
    <col min="6" max="6" width="14.7109375" style="0" customWidth="1"/>
    <col min="7" max="7" width="16.140625" style="0" customWidth="1"/>
    <col min="8" max="8" width="11.140625" style="0" customWidth="1"/>
    <col min="9" max="9" width="12.421875" style="0" customWidth="1"/>
    <col min="10" max="10" width="11.421875" style="0" customWidth="1"/>
  </cols>
  <sheetData>
    <row r="3" spans="1:10" ht="12.75">
      <c r="A3" s="86" t="s">
        <v>99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2.75">
      <c r="A4" s="85" t="s">
        <v>163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2.75">
      <c r="A5" s="6"/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24"/>
      <c r="C6" s="24"/>
      <c r="D6" s="24"/>
      <c r="E6" s="24"/>
      <c r="F6" s="24"/>
      <c r="G6" s="24"/>
      <c r="H6" s="24"/>
      <c r="I6" s="24"/>
      <c r="J6" s="8" t="s">
        <v>146</v>
      </c>
    </row>
    <row r="7" spans="1:11" ht="15">
      <c r="A7" s="89" t="s">
        <v>100</v>
      </c>
      <c r="B7" s="91" t="s">
        <v>49</v>
      </c>
      <c r="C7" s="91"/>
      <c r="D7" s="91"/>
      <c r="E7" s="91"/>
      <c r="F7" s="91"/>
      <c r="G7" s="91"/>
      <c r="H7" s="91"/>
      <c r="I7" s="52"/>
      <c r="J7" s="52"/>
      <c r="K7" s="4"/>
    </row>
    <row r="8" spans="1:11" ht="12.75">
      <c r="A8" s="89"/>
      <c r="B8" s="91" t="s">
        <v>19</v>
      </c>
      <c r="C8" s="89" t="s">
        <v>118</v>
      </c>
      <c r="D8" s="89" t="s">
        <v>175</v>
      </c>
      <c r="E8" s="89" t="s">
        <v>141</v>
      </c>
      <c r="F8" s="89" t="s">
        <v>123</v>
      </c>
      <c r="G8" s="52"/>
      <c r="H8" s="52"/>
      <c r="I8" s="52"/>
      <c r="J8" s="52"/>
      <c r="K8" s="90"/>
    </row>
    <row r="9" spans="1:11" ht="25.5">
      <c r="A9" s="89"/>
      <c r="B9" s="91"/>
      <c r="C9" s="89"/>
      <c r="D9" s="89"/>
      <c r="E9" s="89"/>
      <c r="F9" s="89"/>
      <c r="G9" s="52" t="s">
        <v>101</v>
      </c>
      <c r="H9" s="52"/>
      <c r="I9" s="52" t="s">
        <v>117</v>
      </c>
      <c r="J9" s="52" t="s">
        <v>50</v>
      </c>
      <c r="K9" s="90"/>
    </row>
    <row r="10" spans="1:11" ht="53.25" customHeight="1">
      <c r="A10" s="89"/>
      <c r="B10" s="91"/>
      <c r="C10" s="89"/>
      <c r="D10" s="89"/>
      <c r="E10" s="89"/>
      <c r="F10" s="89"/>
      <c r="G10" s="51"/>
      <c r="H10" s="52" t="s">
        <v>51</v>
      </c>
      <c r="I10" s="51"/>
      <c r="J10" s="51"/>
      <c r="K10" s="4"/>
    </row>
    <row r="11" spans="1:11" ht="15">
      <c r="A11" s="65" t="s">
        <v>157</v>
      </c>
      <c r="B11" s="66">
        <v>1362600</v>
      </c>
      <c r="C11" s="66">
        <v>4191758</v>
      </c>
      <c r="D11" s="66"/>
      <c r="E11" s="77">
        <v>252</v>
      </c>
      <c r="F11" s="77">
        <v>-11268</v>
      </c>
      <c r="G11" s="66">
        <v>16618596</v>
      </c>
      <c r="H11" s="66">
        <f>B11+C11+G11+F11+E11</f>
        <v>22161938</v>
      </c>
      <c r="I11" s="66">
        <v>284681</v>
      </c>
      <c r="J11" s="66">
        <f>H11+I11</f>
        <v>22446619</v>
      </c>
      <c r="K11" s="4"/>
    </row>
    <row r="12" spans="1:11" ht="15">
      <c r="A12" s="67" t="s">
        <v>58</v>
      </c>
      <c r="B12" s="68" t="s">
        <v>61</v>
      </c>
      <c r="C12" s="78"/>
      <c r="D12" s="78">
        <v>868</v>
      </c>
      <c r="E12" s="78"/>
      <c r="F12" s="78"/>
      <c r="G12" s="69">
        <v>913832</v>
      </c>
      <c r="H12" s="69">
        <f>G12+D12</f>
        <v>914700</v>
      </c>
      <c r="I12" s="69">
        <v>70684</v>
      </c>
      <c r="J12" s="69">
        <f>H12+I12</f>
        <v>985384</v>
      </c>
      <c r="K12" s="4"/>
    </row>
    <row r="13" spans="1:11" ht="26.25">
      <c r="A13" s="74" t="s">
        <v>53</v>
      </c>
      <c r="B13" s="68" t="s">
        <v>61</v>
      </c>
      <c r="C13" s="69">
        <v>-726095</v>
      </c>
      <c r="D13" s="69"/>
      <c r="E13" s="78"/>
      <c r="F13" s="78"/>
      <c r="G13" s="69">
        <v>726095</v>
      </c>
      <c r="H13" s="68" t="s">
        <v>61</v>
      </c>
      <c r="I13" s="78"/>
      <c r="J13" s="78"/>
      <c r="K13" s="4"/>
    </row>
    <row r="14" spans="1:11" ht="26.25">
      <c r="A14" s="74" t="s">
        <v>160</v>
      </c>
      <c r="B14" s="68"/>
      <c r="C14" s="69"/>
      <c r="D14" s="69"/>
      <c r="E14" s="78">
        <v>7</v>
      </c>
      <c r="F14" s="78">
        <v>4</v>
      </c>
      <c r="G14" s="69"/>
      <c r="H14" s="68">
        <f>SUM(B14:G14)</f>
        <v>11</v>
      </c>
      <c r="I14" s="78"/>
      <c r="J14" s="78">
        <f>H14</f>
        <v>11</v>
      </c>
      <c r="K14" s="4"/>
    </row>
    <row r="15" spans="1:11" ht="15">
      <c r="A15" s="67" t="s">
        <v>52</v>
      </c>
      <c r="B15" s="68" t="s">
        <v>61</v>
      </c>
      <c r="C15" s="78"/>
      <c r="D15" s="78"/>
      <c r="E15" s="78"/>
      <c r="F15" s="78"/>
      <c r="G15" s="70">
        <v>-1195462</v>
      </c>
      <c r="H15" s="70">
        <f>G15</f>
        <v>-1195462</v>
      </c>
      <c r="I15" s="70">
        <v>-80000</v>
      </c>
      <c r="J15" s="70">
        <f>H15+I15</f>
        <v>-1275462</v>
      </c>
      <c r="K15" s="4"/>
    </row>
    <row r="16" spans="1:11" ht="15" customHeight="1" hidden="1">
      <c r="A16" s="74" t="s">
        <v>126</v>
      </c>
      <c r="B16" s="68"/>
      <c r="C16" s="78"/>
      <c r="D16" s="78"/>
      <c r="E16" s="70"/>
      <c r="F16" s="70"/>
      <c r="G16" s="70"/>
      <c r="H16" s="70">
        <f>F16</f>
        <v>0</v>
      </c>
      <c r="I16" s="70"/>
      <c r="J16" s="70">
        <f>H16</f>
        <v>0</v>
      </c>
      <c r="K16" s="4"/>
    </row>
    <row r="17" spans="1:11" ht="15">
      <c r="A17" s="65" t="s">
        <v>173</v>
      </c>
      <c r="B17" s="77" t="s">
        <v>119</v>
      </c>
      <c r="C17" s="66">
        <f>C11+C13</f>
        <v>3465663</v>
      </c>
      <c r="D17" s="66">
        <v>868</v>
      </c>
      <c r="E17" s="79">
        <f>SUM(E12:E16)+E11</f>
        <v>259</v>
      </c>
      <c r="F17" s="79">
        <f>F11+F14</f>
        <v>-11264</v>
      </c>
      <c r="G17" s="66">
        <f>G11+G12+G13+G15+G16</f>
        <v>17063061</v>
      </c>
      <c r="H17" s="66">
        <f>H11+H12+H15+H16+H14</f>
        <v>21881187</v>
      </c>
      <c r="I17" s="66">
        <f>I11+I12+I15</f>
        <v>275365</v>
      </c>
      <c r="J17" s="66">
        <f>J11+J12+J15+J16+J14</f>
        <v>22156552</v>
      </c>
      <c r="K17" s="4"/>
    </row>
    <row r="18" spans="1:11" ht="15">
      <c r="A18" s="53"/>
      <c r="B18" s="1"/>
      <c r="C18" s="1"/>
      <c r="D18" s="1"/>
      <c r="E18" s="1"/>
      <c r="F18" s="1"/>
      <c r="G18" s="1"/>
      <c r="H18" s="1"/>
      <c r="I18" s="1"/>
      <c r="J18" s="1"/>
      <c r="K18" s="4"/>
    </row>
    <row r="19" spans="1:11" ht="15">
      <c r="A19" s="65" t="s">
        <v>139</v>
      </c>
      <c r="B19" s="66">
        <v>1362600</v>
      </c>
      <c r="C19" s="66">
        <v>50293</v>
      </c>
      <c r="D19" s="66"/>
      <c r="E19" s="66"/>
      <c r="F19" s="66">
        <v>-11394</v>
      </c>
      <c r="G19" s="66">
        <v>13871876</v>
      </c>
      <c r="H19" s="66">
        <f>B19+C19+G19+F19</f>
        <v>15273375</v>
      </c>
      <c r="I19" s="66">
        <v>188070</v>
      </c>
      <c r="J19" s="66">
        <f>H19+I19</f>
        <v>15461445</v>
      </c>
      <c r="K19" s="4"/>
    </row>
    <row r="20" spans="1:11" ht="15">
      <c r="A20" s="67" t="s">
        <v>58</v>
      </c>
      <c r="B20" s="68" t="s">
        <v>61</v>
      </c>
      <c r="C20" s="69"/>
      <c r="D20" s="69"/>
      <c r="E20" s="70"/>
      <c r="F20" s="70"/>
      <c r="G20" s="69">
        <v>2293808</v>
      </c>
      <c r="H20" s="69">
        <f>E20+G20</f>
        <v>2293808</v>
      </c>
      <c r="I20" s="69">
        <v>65746</v>
      </c>
      <c r="J20" s="69">
        <f>H20+I20</f>
        <v>2359554</v>
      </c>
      <c r="K20" s="4"/>
    </row>
    <row r="21" spans="1:11" ht="26.25">
      <c r="A21" s="74" t="s">
        <v>53</v>
      </c>
      <c r="B21" s="68" t="s">
        <v>61</v>
      </c>
      <c r="C21" s="69">
        <v>-9439</v>
      </c>
      <c r="D21" s="69"/>
      <c r="E21" s="70"/>
      <c r="F21" s="70"/>
      <c r="G21" s="69">
        <v>9439</v>
      </c>
      <c r="H21" s="70"/>
      <c r="I21" s="70"/>
      <c r="J21" s="70"/>
      <c r="K21" s="4"/>
    </row>
    <row r="22" spans="1:11" ht="15">
      <c r="A22" s="67" t="s">
        <v>52</v>
      </c>
      <c r="B22" s="68" t="s">
        <v>61</v>
      </c>
      <c r="C22" s="70"/>
      <c r="D22" s="70"/>
      <c r="E22" s="70"/>
      <c r="F22" s="70"/>
      <c r="G22" s="70"/>
      <c r="H22" s="70"/>
      <c r="I22" s="69">
        <v>-60000</v>
      </c>
      <c r="J22" s="69">
        <f>H22+I22</f>
        <v>-60000</v>
      </c>
      <c r="K22" s="4"/>
    </row>
    <row r="23" spans="1:11" ht="15">
      <c r="A23" s="74" t="s">
        <v>145</v>
      </c>
      <c r="B23" s="68"/>
      <c r="C23" s="70"/>
      <c r="D23" s="70"/>
      <c r="E23" s="70">
        <v>252</v>
      </c>
      <c r="F23" s="70">
        <v>126</v>
      </c>
      <c r="G23" s="70"/>
      <c r="H23" s="70">
        <f>SUM(B23:G23)</f>
        <v>378</v>
      </c>
      <c r="I23" s="69"/>
      <c r="J23" s="69">
        <f>H23+I23</f>
        <v>378</v>
      </c>
      <c r="K23" s="4"/>
    </row>
    <row r="24" spans="1:11" ht="15">
      <c r="A24" s="65" t="s">
        <v>174</v>
      </c>
      <c r="B24" s="66">
        <v>1362600</v>
      </c>
      <c r="C24" s="66">
        <f>SUM(C19:C22)</f>
        <v>40854</v>
      </c>
      <c r="D24" s="66"/>
      <c r="E24" s="66">
        <f>SUM(E19:E22)+E23</f>
        <v>252</v>
      </c>
      <c r="F24" s="66">
        <f>SUM(F19:F22)+F23</f>
        <v>-11268</v>
      </c>
      <c r="G24" s="66">
        <f>G19+G20+G21+G22</f>
        <v>16175123</v>
      </c>
      <c r="H24" s="66">
        <f>H19+H20+H22+H23</f>
        <v>17567561</v>
      </c>
      <c r="I24" s="66">
        <f>I19+I20+I22+I23</f>
        <v>193816</v>
      </c>
      <c r="J24" s="66">
        <f>J19+J20+J22+J23</f>
        <v>17761377</v>
      </c>
      <c r="K24" s="4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7" spans="1:6" ht="24.75" customHeight="1">
      <c r="A27" s="92" t="s">
        <v>112</v>
      </c>
      <c r="B27" s="92"/>
      <c r="C27" s="7"/>
      <c r="D27" s="7"/>
      <c r="E27" s="7"/>
      <c r="F27" s="7"/>
    </row>
    <row r="28" spans="1:6" ht="12.75">
      <c r="A28" s="6"/>
      <c r="B28" s="7"/>
      <c r="C28" s="7"/>
      <c r="D28" s="7"/>
      <c r="E28" s="7"/>
      <c r="F28" s="7"/>
    </row>
    <row r="29" spans="1:6" ht="25.5">
      <c r="A29" s="5" t="s">
        <v>122</v>
      </c>
      <c r="B29" s="5"/>
      <c r="C29" s="7" t="s">
        <v>21</v>
      </c>
      <c r="D29" s="7"/>
      <c r="E29" s="7"/>
      <c r="F29" s="7"/>
    </row>
    <row r="30" spans="1:6" ht="12.75">
      <c r="A30" s="6" t="s">
        <v>158</v>
      </c>
      <c r="B30" s="6"/>
      <c r="C30" s="85" t="s">
        <v>78</v>
      </c>
      <c r="D30" s="85"/>
      <c r="E30" s="85"/>
      <c r="F30" s="55"/>
    </row>
    <row r="31" spans="1:6" ht="12.75">
      <c r="A31" s="6" t="s">
        <v>79</v>
      </c>
      <c r="B31" s="7"/>
      <c r="C31" s="85" t="s">
        <v>80</v>
      </c>
      <c r="D31" s="85"/>
      <c r="E31" s="85"/>
      <c r="F31" s="55"/>
    </row>
  </sheetData>
  <sheetProtection/>
  <mergeCells count="13">
    <mergeCell ref="C30:E30"/>
    <mergeCell ref="C31:E31"/>
    <mergeCell ref="A27:B27"/>
    <mergeCell ref="A7:A10"/>
    <mergeCell ref="B7:H7"/>
    <mergeCell ref="C8:C10"/>
    <mergeCell ref="D8:D10"/>
    <mergeCell ref="F8:F10"/>
    <mergeCell ref="E8:E10"/>
    <mergeCell ref="K8:K9"/>
    <mergeCell ref="A3:J3"/>
    <mergeCell ref="A4:J4"/>
    <mergeCell ref="B8:B10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2017-11-14T08:38:05Z</cp:lastPrinted>
  <dcterms:created xsi:type="dcterms:W3CDTF">2010-03-19T06:25:32Z</dcterms:created>
  <dcterms:modified xsi:type="dcterms:W3CDTF">2017-11-14T08:38:39Z</dcterms:modified>
  <cp:category/>
  <cp:version/>
  <cp:contentType/>
  <cp:contentStatus/>
</cp:coreProperties>
</file>