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<sst xmlns="http://schemas.openxmlformats.org/spreadsheetml/2006/main" count="219" uniqueCount="165">
  <si>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</si>
  <si>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</si>
  <si>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</si>
  <si>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</si>
  <si>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</si>
  <si>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</si>
  <si>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</si>
  <si>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</si>
  <si>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</si>
  <si>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</si>
  <si>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</si>
  <si>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</si>
  <si>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</si>
  <si>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</si>
  <si>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</si>
  <si>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</si>
  <si>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</si>
  <si>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</si>
  <si>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</si>
  <si>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</si>
  <si>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</si>
  <si>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</si>
  <si>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</si>
  <si>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</si>
  <si>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</si>
  <si>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</si>
  <si>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</si>
  <si>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</si>
  <si>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</si>
  <si>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</si>
  <si>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</si>
  <si>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</si>
  <si>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</si>
  <si>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</si>
  <si>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</si>
  <si>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</si>
  <si>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</si>
  <si>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</si>
  <si>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</si>
  <si>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</si>
  <si>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</si>
  <si>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</si>
  <si>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</si>
  <si>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</si>
  <si>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</si>
  <si>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</si>
  <si>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</si>
  <si>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</si>
  <si>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</si>
  <si>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</si>
  <si>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</si>
  <si>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</si>
  <si>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</si>
  <si>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</si>
  <si>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</si>
  <si>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</si>
  <si>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</si>
  <si>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-</t>
  </si>
  <si>
    <t>Гудвил</t>
  </si>
  <si>
    <t>АО «AMF Group»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</si>
  <si>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</si>
  <si>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</si>
  <si>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</si>
  <si>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</si>
  <si>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</si>
  <si>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</si>
  <si>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</si>
  <si>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</si>
  <si>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</si>
  <si>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</si>
  <si>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</si>
  <si>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</si>
  <si>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</si>
  <si>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</si>
  <si>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</si>
  <si>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>ПРОЧЕМ СОВОКУПНОМ ДОХОДЕ</t>
  </si>
  <si>
    <t>Себестоимость реализованной продукции и оказанных услуг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</si>
  <si>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</si>
  <si>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</si>
  <si>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</si>
  <si>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</si>
  <si>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</si>
  <si>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</si>
  <si>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</si>
  <si>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</si>
  <si>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</si>
  <si>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</si>
  <si>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</si>
  <si>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</si>
  <si>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</si>
  <si>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</si>
  <si>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  </t>
  </si>
  <si>
    <t>Нераспределенная прибыль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</si>
  <si>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</si>
  <si>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</si>
  <si>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</si>
  <si>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</si>
  <si>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</si>
  <si>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</si>
  <si>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</si>
  <si>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</si>
  <si>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</si>
  <si>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</si>
  <si>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</si>
  <si>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____________________</t>
  </si>
  <si>
    <t>Доля меньшинства</t>
  </si>
  <si>
    <t>Резервы переоценки основных средств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</si>
  <si>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</si>
  <si>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</si>
  <si>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</si>
  <si>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</si>
  <si>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</si>
  <si>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</si>
  <si>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реализаций акций</t>
  </si>
  <si>
    <t>пополнение депозита</t>
  </si>
  <si>
    <t>эмиссия акций и других ценных бумаг</t>
  </si>
  <si>
    <t>эмиссионный доход</t>
  </si>
  <si>
    <t>Эмиссионный доход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</si>
  <si>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</si>
  <si>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</si>
  <si>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</si>
  <si>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Прибыль на акцию (в тенге)</t>
  </si>
  <si>
    <t>примечания</t>
  </si>
  <si>
    <t>Доход от реализации продукции и оказанных услуг</t>
  </si>
  <si>
    <t>Умбетова А.Р.</t>
  </si>
  <si>
    <t>размещение собственных выкупленных акций</t>
  </si>
  <si>
    <t>прочие</t>
  </si>
  <si>
    <t>выкупленные собственные акции</t>
  </si>
  <si>
    <t>погашение основного долга по финансовой аренде</t>
  </si>
  <si>
    <t xml:space="preserve">предоставление займов </t>
  </si>
  <si>
    <t>закрытие депозита</t>
  </si>
  <si>
    <t>Доход от выбытия дочерней компании</t>
  </si>
  <si>
    <t>Краткосрочные финансовые инвестиции</t>
  </si>
  <si>
    <t>Прибыль /убыток от переоценки финансовых активов, оцениваемых по справедливой стоимости через прочий совокупной доход</t>
  </si>
  <si>
    <t>Сальдо на 1 января 2019 года</t>
  </si>
  <si>
    <t>реализация товаров  , услуг</t>
  </si>
  <si>
    <t>4.Влияние обменных курсов валют</t>
  </si>
  <si>
    <t>5.Влияние оценочного резерва под ожидаемые кредитные убытки</t>
  </si>
  <si>
    <t>Балансовая стоимость простой акции (в тенге)</t>
  </si>
  <si>
    <t>Балансовая стоимость привилегированной акции (в тенге)</t>
  </si>
  <si>
    <t>31 декабря  2019 года</t>
  </si>
  <si>
    <t xml:space="preserve"> КОНСОЛИДИРОВАННЫЙ ОТЧЕТ О ФИНАНСОВОМ ПОЛОЖЕНИИ</t>
  </si>
  <si>
    <t xml:space="preserve"> КОНСОЛИДИРОВАННЫЙ ОТЧЕТ О ПРИБЫЛИ ИЛИ УБЫТКЕ И </t>
  </si>
  <si>
    <t xml:space="preserve"> КОНСОЛИДИРОВАННЫЙ ОТЧЕТ О ДВИЖЕНИИ ДЕНЕЖНЫХ СРЕДСТВ</t>
  </si>
  <si>
    <t xml:space="preserve"> КОНСОЛИДИРОВАННЫЙ ОТЧЕТ ОБ ИЗМЕНЕНИЯХ В КАПИТАЛЕ</t>
  </si>
  <si>
    <t>Прибыль (убыток) от изменения справедливой стоимости инвестиционной недвижимости</t>
  </si>
  <si>
    <t>субсидии</t>
  </si>
  <si>
    <t>погашение ценных бумаг, оцениваемые по справедливой стоимости</t>
  </si>
  <si>
    <t>погашение ценных бумаг, предназначенных для торговли</t>
  </si>
  <si>
    <t>реализация доли участия в дочерней организации</t>
  </si>
  <si>
    <t>Доход (убыток) от переоценки сельскохозяйственной продукции</t>
  </si>
  <si>
    <t>Активы по разведке и оценке</t>
  </si>
  <si>
    <t>Изменение в оценках резерва по ликвидации скважин и восстановлению месторождения за вычетом налога</t>
  </si>
  <si>
    <t>Резервы переоценки финансовых активов, оцениваемых по справедливой стоимости через прочий совокупный доход</t>
  </si>
  <si>
    <t>за период, закончившийся 31 марта 2020 года</t>
  </si>
  <si>
    <t>31 марта  2020 года</t>
  </si>
  <si>
    <t>Активы в форме права пользования</t>
  </si>
  <si>
    <t>За период с 1 января по 31 марта  2020 года</t>
  </si>
  <si>
    <t>За период с 1 января по 31 марта  2019 года</t>
  </si>
  <si>
    <t xml:space="preserve">Сальдо на 31 марта 2019 года </t>
  </si>
  <si>
    <t>Сальдо на 1 января 2020 года</t>
  </si>
  <si>
    <t>Сальдо на 31 марта 2020 года</t>
  </si>
  <si>
    <t>За период с 1 января по 31 марта 2019 года</t>
  </si>
  <si>
    <t>Резерв на переоценку финансовых активов предназначенных для продажи</t>
  </si>
  <si>
    <t>Акционерный капитал</t>
  </si>
</sst>
</file>

<file path=xl/styles.xml><?xml version="1.0" encoding="utf-8"?>
<styleSheet xmlns="http://schemas.openxmlformats.org/spreadsheetml/2006/main">
  <numFmts count="2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0"/>
    <numFmt numFmtId="177" formatCode="[$-FC19]d\ mmmm\ yyyy\ &quot;г.&quot;"/>
    <numFmt numFmtId="178" formatCode="#,##0_ ;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/>
    </xf>
    <xf numFmtId="3" fontId="62" fillId="0" borderId="0" xfId="0" applyNumberFormat="1" applyFont="1" applyFill="1" applyAlignment="1">
      <alignment horizontal="right" vertical="top" wrapText="1"/>
    </xf>
    <xf numFmtId="4" fontId="58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3" fontId="5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59</v>
      </c>
      <c r="B1" s="7"/>
      <c r="C1" s="7"/>
      <c r="D1" s="7"/>
    </row>
    <row r="2" spans="1:4" ht="12.75">
      <c r="A2" s="85" t="s">
        <v>141</v>
      </c>
      <c r="B2" s="85"/>
      <c r="C2" s="85"/>
      <c r="D2" s="85"/>
    </row>
    <row r="3" spans="1:4" ht="12.75">
      <c r="A3" s="85" t="s">
        <v>154</v>
      </c>
      <c r="B3" s="85"/>
      <c r="C3" s="85"/>
      <c r="D3" s="85"/>
    </row>
    <row r="4" spans="2:4" ht="12.75">
      <c r="B4" s="23"/>
      <c r="C4" s="23"/>
      <c r="D4" s="8" t="s">
        <v>118</v>
      </c>
    </row>
    <row r="5" spans="1:4" ht="25.5">
      <c r="A5" s="4"/>
      <c r="B5" s="25" t="s">
        <v>122</v>
      </c>
      <c r="C5" s="62" t="s">
        <v>155</v>
      </c>
      <c r="D5" s="62" t="s">
        <v>140</v>
      </c>
    </row>
    <row r="6" spans="1:4" ht="13.5">
      <c r="A6" s="60" t="s">
        <v>60</v>
      </c>
      <c r="B6" s="11"/>
      <c r="C6" s="12"/>
      <c r="D6" s="12"/>
    </row>
    <row r="7" spans="1:4" ht="12.75">
      <c r="A7" s="20" t="s">
        <v>61</v>
      </c>
      <c r="B7" s="13">
        <v>5</v>
      </c>
      <c r="C7" s="14">
        <v>781033</v>
      </c>
      <c r="D7" s="14">
        <v>881151</v>
      </c>
    </row>
    <row r="8" spans="1:4" ht="15" customHeight="1">
      <c r="A8" s="20" t="s">
        <v>132</v>
      </c>
      <c r="B8" s="13">
        <v>6</v>
      </c>
      <c r="C8" s="77">
        <v>3834265</v>
      </c>
      <c r="D8" s="77">
        <v>3372879</v>
      </c>
    </row>
    <row r="9" spans="1:4" ht="15" customHeight="1" hidden="1">
      <c r="A9" s="20"/>
      <c r="B9" s="13"/>
      <c r="C9" s="77"/>
      <c r="D9" s="77"/>
    </row>
    <row r="10" spans="1:4" ht="12.75">
      <c r="A10" s="20" t="s">
        <v>62</v>
      </c>
      <c r="B10" s="13">
        <v>7</v>
      </c>
      <c r="C10" s="14">
        <v>1379599</v>
      </c>
      <c r="D10" s="14">
        <v>1355736</v>
      </c>
    </row>
    <row r="11" spans="1:4" ht="12.75">
      <c r="A11" s="20" t="s">
        <v>0</v>
      </c>
      <c r="B11" s="13">
        <v>8</v>
      </c>
      <c r="C11" s="14">
        <v>671465</v>
      </c>
      <c r="D11" s="14">
        <v>774279</v>
      </c>
    </row>
    <row r="12" spans="1:4" ht="12.75">
      <c r="A12" s="20" t="s">
        <v>63</v>
      </c>
      <c r="B12" s="13"/>
      <c r="C12" s="14">
        <v>155860</v>
      </c>
      <c r="D12" s="14">
        <v>217310</v>
      </c>
    </row>
    <row r="13" spans="1:4" ht="12.75">
      <c r="A13" s="20" t="s">
        <v>1</v>
      </c>
      <c r="B13" s="13">
        <v>9</v>
      </c>
      <c r="C13" s="14">
        <v>797426</v>
      </c>
      <c r="D13" s="14">
        <v>494910</v>
      </c>
    </row>
    <row r="14" spans="1:4" ht="12.75" hidden="1">
      <c r="A14" s="20"/>
      <c r="B14" s="13"/>
      <c r="C14" s="14"/>
      <c r="D14" s="69"/>
    </row>
    <row r="15" spans="1:4" ht="15">
      <c r="A15" s="21" t="s">
        <v>2</v>
      </c>
      <c r="B15" s="15"/>
      <c r="C15" s="19">
        <f>SUM(C7:C14)</f>
        <v>7619648</v>
      </c>
      <c r="D15" s="70">
        <f>SUM(D7:D14)</f>
        <v>7096265</v>
      </c>
    </row>
    <row r="16" spans="1:4" ht="15">
      <c r="A16" s="60" t="s">
        <v>3</v>
      </c>
      <c r="B16" s="15"/>
      <c r="C16" s="14"/>
      <c r="D16" s="69"/>
    </row>
    <row r="17" spans="1:4" ht="12.75">
      <c r="A17" s="20" t="s">
        <v>64</v>
      </c>
      <c r="B17" s="13">
        <v>10</v>
      </c>
      <c r="C17" s="14">
        <v>316764</v>
      </c>
      <c r="D17" s="14">
        <v>308040</v>
      </c>
    </row>
    <row r="18" spans="1:4" ht="12.75">
      <c r="A18" s="20" t="s">
        <v>65</v>
      </c>
      <c r="B18" s="13"/>
      <c r="C18" s="14">
        <v>62</v>
      </c>
      <c r="D18" s="14">
        <v>61</v>
      </c>
    </row>
    <row r="19" spans="1:4" ht="12.75">
      <c r="A19" s="20" t="s">
        <v>4</v>
      </c>
      <c r="B19" s="13">
        <v>11</v>
      </c>
      <c r="C19" s="14">
        <v>521521</v>
      </c>
      <c r="D19" s="14">
        <v>535277</v>
      </c>
    </row>
    <row r="20" spans="1:4" ht="12.75">
      <c r="A20" s="20" t="s">
        <v>156</v>
      </c>
      <c r="B20" s="13">
        <v>12</v>
      </c>
      <c r="C20" s="14">
        <v>116488</v>
      </c>
      <c r="D20" s="14">
        <v>133129</v>
      </c>
    </row>
    <row r="21" spans="1:4" ht="12.75">
      <c r="A21" s="20" t="s">
        <v>5</v>
      </c>
      <c r="B21" s="18">
        <v>13</v>
      </c>
      <c r="C21" s="14">
        <v>16734487</v>
      </c>
      <c r="D21" s="14">
        <v>16369219</v>
      </c>
    </row>
    <row r="22" spans="1:4" ht="12.75">
      <c r="A22" s="20" t="s">
        <v>6</v>
      </c>
      <c r="B22" s="13">
        <v>14</v>
      </c>
      <c r="C22" s="14">
        <v>134656</v>
      </c>
      <c r="D22" s="14">
        <v>136665</v>
      </c>
    </row>
    <row r="23" spans="1:4" ht="12.75">
      <c r="A23" s="20" t="s">
        <v>58</v>
      </c>
      <c r="B23" s="13">
        <v>15</v>
      </c>
      <c r="C23" s="14">
        <v>429</v>
      </c>
      <c r="D23" s="14">
        <v>429</v>
      </c>
    </row>
    <row r="24" spans="1:4" ht="12.75">
      <c r="A24" s="20" t="s">
        <v>151</v>
      </c>
      <c r="B24" s="18">
        <v>16</v>
      </c>
      <c r="C24" s="14">
        <v>261567</v>
      </c>
      <c r="D24" s="14">
        <v>261567</v>
      </c>
    </row>
    <row r="25" spans="1:4" ht="12.75">
      <c r="A25" s="20" t="s">
        <v>7</v>
      </c>
      <c r="B25" s="13">
        <v>17</v>
      </c>
      <c r="C25" s="14">
        <v>1186784</v>
      </c>
      <c r="D25" s="14">
        <v>1868434</v>
      </c>
    </row>
    <row r="26" spans="1:4" ht="13.5">
      <c r="A26" s="60" t="s">
        <v>8</v>
      </c>
      <c r="B26" s="17"/>
      <c r="C26" s="19">
        <f>SUM(C17:C25)</f>
        <v>19272758</v>
      </c>
      <c r="D26" s="70">
        <f>SUM(D17:D25)</f>
        <v>19612821</v>
      </c>
    </row>
    <row r="27" spans="1:4" ht="12.75">
      <c r="A27" s="21" t="s">
        <v>53</v>
      </c>
      <c r="B27" s="10"/>
      <c r="C27" s="19">
        <f>C15+C26</f>
        <v>26892406</v>
      </c>
      <c r="D27" s="70">
        <f>D15+D26</f>
        <v>26709086</v>
      </c>
    </row>
    <row r="28" spans="1:4" ht="13.5">
      <c r="A28" s="60" t="s">
        <v>9</v>
      </c>
      <c r="B28" s="17"/>
      <c r="C28" s="14"/>
      <c r="D28" s="69"/>
    </row>
    <row r="29" spans="1:4" ht="12.75">
      <c r="A29" s="20" t="s">
        <v>10</v>
      </c>
      <c r="B29" s="18">
        <v>18</v>
      </c>
      <c r="C29" s="14">
        <v>1968745</v>
      </c>
      <c r="D29" s="14">
        <v>2787003</v>
      </c>
    </row>
    <row r="30" spans="1:4" ht="12.75">
      <c r="A30" s="20" t="s">
        <v>66</v>
      </c>
      <c r="B30" s="18"/>
      <c r="C30" s="14">
        <v>1910</v>
      </c>
      <c r="D30" s="14">
        <v>1910</v>
      </c>
    </row>
    <row r="31" spans="1:4" ht="25.5">
      <c r="A31" s="20" t="s">
        <v>11</v>
      </c>
      <c r="B31" s="18">
        <v>19</v>
      </c>
      <c r="C31" s="14">
        <v>10735</v>
      </c>
      <c r="D31" s="14">
        <v>13802</v>
      </c>
    </row>
    <row r="32" spans="1:4" ht="12.75">
      <c r="A32" s="20" t="s">
        <v>120</v>
      </c>
      <c r="B32" s="18">
        <v>20</v>
      </c>
      <c r="C32" s="14">
        <v>275191</v>
      </c>
      <c r="D32" s="14">
        <v>324814</v>
      </c>
    </row>
    <row r="33" spans="1:4" ht="12.75">
      <c r="A33" s="20" t="s">
        <v>67</v>
      </c>
      <c r="B33" s="18">
        <v>21</v>
      </c>
      <c r="C33" s="14">
        <v>99348</v>
      </c>
      <c r="D33" s="14">
        <v>80727</v>
      </c>
    </row>
    <row r="34" spans="1:4" ht="12.75">
      <c r="A34" s="20" t="s">
        <v>12</v>
      </c>
      <c r="B34" s="18">
        <v>22</v>
      </c>
      <c r="C34" s="14">
        <v>163848</v>
      </c>
      <c r="D34" s="14">
        <v>125192</v>
      </c>
    </row>
    <row r="35" spans="1:8" ht="15">
      <c r="A35" s="21" t="s">
        <v>13</v>
      </c>
      <c r="B35" s="4"/>
      <c r="C35" s="19">
        <f>SUM(C29:C34)</f>
        <v>2519777</v>
      </c>
      <c r="D35" s="70">
        <f>SUM(D29:D34)</f>
        <v>3333448</v>
      </c>
      <c r="H35" s="61"/>
    </row>
    <row r="36" spans="1:8" ht="15">
      <c r="A36" s="60" t="s">
        <v>14</v>
      </c>
      <c r="B36" s="4"/>
      <c r="C36" s="14"/>
      <c r="D36" s="69"/>
      <c r="H36" s="61"/>
    </row>
    <row r="37" spans="1:4" ht="12.75">
      <c r="A37" s="20" t="s">
        <v>15</v>
      </c>
      <c r="B37" s="18">
        <v>23</v>
      </c>
      <c r="C37" s="14">
        <v>97707</v>
      </c>
      <c r="D37" s="14">
        <v>116307</v>
      </c>
    </row>
    <row r="38" spans="1:4" ht="12.75">
      <c r="A38" s="20" t="s">
        <v>68</v>
      </c>
      <c r="B38" s="18">
        <v>24</v>
      </c>
      <c r="C38" s="14">
        <v>111238</v>
      </c>
      <c r="D38" s="14">
        <v>111238</v>
      </c>
    </row>
    <row r="39" spans="1:6" ht="12.75">
      <c r="A39" s="20" t="s">
        <v>16</v>
      </c>
      <c r="B39" s="13"/>
      <c r="C39" s="14">
        <v>2678884</v>
      </c>
      <c r="D39" s="14">
        <v>2678884</v>
      </c>
      <c r="F39" s="61"/>
    </row>
    <row r="40" spans="1:4" ht="15">
      <c r="A40" s="21" t="s">
        <v>69</v>
      </c>
      <c r="B40" s="15"/>
      <c r="C40" s="19">
        <f>SUM(C37:C39)</f>
        <v>2887829</v>
      </c>
      <c r="D40" s="70">
        <f>SUM(D37:D39)</f>
        <v>2906429</v>
      </c>
    </row>
    <row r="41" spans="1:4" ht="13.5">
      <c r="A41" s="60" t="s">
        <v>17</v>
      </c>
      <c r="B41" s="18"/>
      <c r="C41" s="14"/>
      <c r="D41" s="14"/>
    </row>
    <row r="42" spans="1:4" ht="12.75">
      <c r="A42" s="20" t="s">
        <v>164</v>
      </c>
      <c r="B42" s="13">
        <v>26</v>
      </c>
      <c r="C42" s="14">
        <v>1362600</v>
      </c>
      <c r="D42" s="14">
        <v>1362600</v>
      </c>
    </row>
    <row r="43" spans="1:4" ht="12.75">
      <c r="A43" s="20" t="s">
        <v>117</v>
      </c>
      <c r="B43" s="13">
        <v>26</v>
      </c>
      <c r="C43" s="14">
        <v>259</v>
      </c>
      <c r="D43" s="14">
        <v>259</v>
      </c>
    </row>
    <row r="44" spans="1:4" ht="12.75">
      <c r="A44" s="20" t="s">
        <v>110</v>
      </c>
      <c r="B44" s="13">
        <v>26</v>
      </c>
      <c r="C44" s="14">
        <v>-11265</v>
      </c>
      <c r="D44" s="14">
        <v>-11265</v>
      </c>
    </row>
    <row r="45" spans="1:4" ht="15">
      <c r="A45" s="20" t="s">
        <v>19</v>
      </c>
      <c r="B45" s="15"/>
      <c r="C45" s="14">
        <v>1494485</v>
      </c>
      <c r="D45" s="14">
        <v>1791346</v>
      </c>
    </row>
    <row r="46" spans="1:4" ht="15">
      <c r="A46" s="20" t="s">
        <v>111</v>
      </c>
      <c r="B46" s="15"/>
      <c r="C46" s="14">
        <v>18270766</v>
      </c>
      <c r="D46" s="14">
        <v>16962475</v>
      </c>
    </row>
    <row r="47" spans="1:4" ht="15">
      <c r="A47" s="20" t="s">
        <v>112</v>
      </c>
      <c r="B47" s="15"/>
      <c r="C47" s="19">
        <f>SUM(C42:C46)</f>
        <v>21116845</v>
      </c>
      <c r="D47" s="19">
        <f>SUM(D42:D46)</f>
        <v>20105415</v>
      </c>
    </row>
    <row r="48" spans="1:4" ht="12.75">
      <c r="A48" s="20" t="s">
        <v>70</v>
      </c>
      <c r="B48" s="13">
        <v>25</v>
      </c>
      <c r="C48" s="14">
        <v>367955</v>
      </c>
      <c r="D48" s="14">
        <v>363794</v>
      </c>
    </row>
    <row r="49" spans="1:4" ht="13.5">
      <c r="A49" s="60" t="s">
        <v>47</v>
      </c>
      <c r="B49" s="13"/>
      <c r="C49" s="19">
        <f>C47+C48</f>
        <v>21484800</v>
      </c>
      <c r="D49" s="19">
        <f>D47+D48</f>
        <v>20469209</v>
      </c>
    </row>
    <row r="50" spans="1:5" ht="15">
      <c r="A50" s="21" t="s">
        <v>53</v>
      </c>
      <c r="B50" s="15"/>
      <c r="C50" s="19">
        <f>C35+C40+C49</f>
        <v>26892406</v>
      </c>
      <c r="D50" s="19">
        <f>D35+D40+D49</f>
        <v>26709086</v>
      </c>
      <c r="E50" s="61"/>
    </row>
    <row r="51" spans="1:5" ht="15">
      <c r="A51" s="21" t="s">
        <v>138</v>
      </c>
      <c r="B51" s="15"/>
      <c r="C51" s="84">
        <v>444</v>
      </c>
      <c r="D51" s="80">
        <v>422.38</v>
      </c>
      <c r="E51" s="61"/>
    </row>
    <row r="52" spans="1:5" ht="25.5">
      <c r="A52" s="21" t="s">
        <v>139</v>
      </c>
      <c r="B52" s="15"/>
      <c r="C52" s="80">
        <v>100</v>
      </c>
      <c r="D52" s="80">
        <v>100</v>
      </c>
      <c r="E52" s="61"/>
    </row>
    <row r="53" spans="1:4" ht="12.75">
      <c r="A53" s="21"/>
      <c r="B53" s="18"/>
      <c r="C53" s="16"/>
      <c r="D53" s="16"/>
    </row>
    <row r="54" spans="1:4" ht="12.75">
      <c r="A54" s="6" t="s">
        <v>101</v>
      </c>
      <c r="B54" s="7"/>
      <c r="C54" s="7"/>
      <c r="D54" s="7"/>
    </row>
    <row r="55" spans="1:4" ht="12.75">
      <c r="A55" s="6"/>
      <c r="B55" s="7"/>
      <c r="C55" s="7"/>
      <c r="D55" s="7"/>
    </row>
    <row r="56" spans="1:4" ht="22.5" customHeight="1">
      <c r="A56" s="5" t="s">
        <v>71</v>
      </c>
      <c r="B56" s="5"/>
      <c r="C56" s="7" t="s">
        <v>20</v>
      </c>
      <c r="D56" s="7"/>
    </row>
    <row r="57" spans="1:4" ht="12.75">
      <c r="A57" s="6" t="s">
        <v>124</v>
      </c>
      <c r="B57" s="6"/>
      <c r="C57" s="85" t="s">
        <v>72</v>
      </c>
      <c r="D57" s="85"/>
    </row>
    <row r="58" spans="1:4" ht="12.75">
      <c r="A58" s="6" t="s">
        <v>73</v>
      </c>
      <c r="B58" s="7"/>
      <c r="C58" s="85" t="s">
        <v>74</v>
      </c>
      <c r="D58" s="85"/>
    </row>
  </sheetData>
  <sheetProtection/>
  <mergeCells count="4">
    <mergeCell ref="A2:D2"/>
    <mergeCell ref="A3:D3"/>
    <mergeCell ref="C57:D57"/>
    <mergeCell ref="C58:D58"/>
  </mergeCells>
  <printOptions/>
  <pageMargins left="1.1023622047244095" right="0.5118110236220472" top="0.3937007874015748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1">
      <selection activeCell="B26" sqref="B26"/>
    </sheetView>
  </sheetViews>
  <sheetFormatPr defaultColWidth="9.140625" defaultRowHeight="12.75"/>
  <cols>
    <col min="1" max="1" width="43.421875" style="0" customWidth="1"/>
    <col min="2" max="2" width="7.57421875" style="0" customWidth="1"/>
    <col min="3" max="4" width="13.421875" style="0" customWidth="1"/>
  </cols>
  <sheetData>
    <row r="1" ht="14.25">
      <c r="A1" s="3" t="s">
        <v>59</v>
      </c>
    </row>
    <row r="2" spans="1:4" ht="12.75">
      <c r="A2" s="86" t="s">
        <v>142</v>
      </c>
      <c r="B2" s="86"/>
      <c r="C2" s="86"/>
      <c r="D2" s="86"/>
    </row>
    <row r="3" spans="1:4" ht="12.75">
      <c r="A3" s="86" t="s">
        <v>75</v>
      </c>
      <c r="B3" s="86"/>
      <c r="C3" s="86"/>
      <c r="D3" s="86"/>
    </row>
    <row r="4" spans="1:4" ht="12.75">
      <c r="A4" s="85" t="s">
        <v>154</v>
      </c>
      <c r="B4" s="85"/>
      <c r="C4" s="85"/>
      <c r="D4" s="85"/>
    </row>
    <row r="5" spans="2:4" ht="12.75">
      <c r="B5" s="39"/>
      <c r="C5" s="39"/>
      <c r="D5" s="39"/>
    </row>
    <row r="6" spans="1:4" ht="54" customHeight="1">
      <c r="A6" s="4"/>
      <c r="B6" s="25" t="s">
        <v>122</v>
      </c>
      <c r="C6" s="59" t="s">
        <v>157</v>
      </c>
      <c r="D6" s="59" t="s">
        <v>158</v>
      </c>
    </row>
    <row r="7" spans="1:4" ht="12.75">
      <c r="A7" s="26" t="s">
        <v>123</v>
      </c>
      <c r="B7" s="27">
        <v>27</v>
      </c>
      <c r="C7" s="29">
        <v>2837430</v>
      </c>
      <c r="D7" s="29">
        <v>2755986</v>
      </c>
    </row>
    <row r="8" spans="1:4" ht="24">
      <c r="A8" s="26" t="s">
        <v>76</v>
      </c>
      <c r="B8" s="27">
        <v>28</v>
      </c>
      <c r="C8" s="29">
        <v>-1877828</v>
      </c>
      <c r="D8" s="29">
        <v>-1960137</v>
      </c>
    </row>
    <row r="9" spans="1:4" ht="24" hidden="1">
      <c r="A9" s="26" t="s">
        <v>150</v>
      </c>
      <c r="B9" s="27"/>
      <c r="C9" s="29"/>
      <c r="D9" s="29"/>
    </row>
    <row r="10" spans="1:4" ht="12.75">
      <c r="A10" s="30" t="s">
        <v>52</v>
      </c>
      <c r="B10" s="25"/>
      <c r="C10" s="31">
        <f>C7+C8+C9</f>
        <v>959602</v>
      </c>
      <c r="D10" s="31">
        <f>D7+D8+D9</f>
        <v>795849</v>
      </c>
    </row>
    <row r="11" spans="1:4" ht="12.75">
      <c r="A11" s="26" t="s">
        <v>21</v>
      </c>
      <c r="B11" s="27">
        <v>29</v>
      </c>
      <c r="C11" s="29">
        <v>72368</v>
      </c>
      <c r="D11" s="29">
        <v>90364</v>
      </c>
    </row>
    <row r="12" spans="1:4" ht="12.75">
      <c r="A12" s="26" t="s">
        <v>56</v>
      </c>
      <c r="B12" s="27">
        <v>30</v>
      </c>
      <c r="C12" s="29">
        <v>-67959</v>
      </c>
      <c r="D12" s="29">
        <v>-44862</v>
      </c>
    </row>
    <row r="13" spans="1:4" ht="12.75">
      <c r="A13" s="26" t="s">
        <v>22</v>
      </c>
      <c r="B13" s="27">
        <v>31</v>
      </c>
      <c r="C13" s="76">
        <v>872628</v>
      </c>
      <c r="D13" s="76">
        <v>57718</v>
      </c>
    </row>
    <row r="14" spans="1:4" ht="12.75">
      <c r="A14" s="26" t="s">
        <v>24</v>
      </c>
      <c r="B14" s="27">
        <v>32</v>
      </c>
      <c r="C14" s="29">
        <v>-221806</v>
      </c>
      <c r="D14" s="29">
        <v>-109686</v>
      </c>
    </row>
    <row r="15" spans="1:4" ht="12.75">
      <c r="A15" s="26" t="s">
        <v>103</v>
      </c>
      <c r="B15" s="27">
        <v>33</v>
      </c>
      <c r="C15" s="29">
        <v>-112114</v>
      </c>
      <c r="D15" s="29">
        <v>-133214</v>
      </c>
    </row>
    <row r="16" spans="1:4" ht="12.75">
      <c r="A16" s="26" t="s">
        <v>23</v>
      </c>
      <c r="B16" s="27">
        <v>34</v>
      </c>
      <c r="C16" s="76">
        <v>-154997</v>
      </c>
      <c r="D16" s="76">
        <v>-141905</v>
      </c>
    </row>
    <row r="17" spans="1:4" ht="24" hidden="1">
      <c r="A17" s="26" t="s">
        <v>145</v>
      </c>
      <c r="C17" s="76"/>
      <c r="D17" s="76"/>
    </row>
    <row r="18" spans="1:4" ht="12.75" hidden="1">
      <c r="A18" s="26" t="s">
        <v>131</v>
      </c>
      <c r="B18" s="27"/>
      <c r="C18" s="76"/>
      <c r="D18" s="76"/>
    </row>
    <row r="19" spans="1:4" ht="12.75">
      <c r="A19" s="30" t="s">
        <v>51</v>
      </c>
      <c r="B19" s="25"/>
      <c r="C19" s="31">
        <f>SUM(C10:C16)+C17</f>
        <v>1347722</v>
      </c>
      <c r="D19" s="31">
        <f>SUM(D10:D16)+D18+D17</f>
        <v>514264</v>
      </c>
    </row>
    <row r="20" spans="1:4" ht="12.75">
      <c r="A20" s="26" t="s">
        <v>77</v>
      </c>
      <c r="B20" s="27">
        <v>35</v>
      </c>
      <c r="C20" s="29">
        <v>-250255</v>
      </c>
      <c r="D20" s="29">
        <v>-222342</v>
      </c>
    </row>
    <row r="21" spans="1:4" ht="12.75">
      <c r="A21" s="54" t="s">
        <v>78</v>
      </c>
      <c r="B21" s="27"/>
      <c r="C21" s="31">
        <f>C19+C20</f>
        <v>1097467</v>
      </c>
      <c r="D21" s="31">
        <f>D19+D20</f>
        <v>291922</v>
      </c>
    </row>
    <row r="22" spans="1:4" ht="12.75">
      <c r="A22" s="55" t="s">
        <v>79</v>
      </c>
      <c r="B22" s="27"/>
      <c r="C22" s="29"/>
      <c r="D22" s="29"/>
    </row>
    <row r="23" spans="1:4" ht="12.75">
      <c r="A23" s="55" t="s">
        <v>80</v>
      </c>
      <c r="B23" s="27"/>
      <c r="C23" s="29">
        <f>C21-C24</f>
        <v>1093306</v>
      </c>
      <c r="D23" s="29">
        <f>D21-D24</f>
        <v>222945</v>
      </c>
    </row>
    <row r="24" spans="1:4" ht="12.75">
      <c r="A24" s="56" t="s">
        <v>81</v>
      </c>
      <c r="B24" s="27"/>
      <c r="C24" s="29">
        <v>4161</v>
      </c>
      <c r="D24" s="29">
        <v>68977</v>
      </c>
    </row>
    <row r="25" spans="1:4" ht="12.75">
      <c r="A25" s="30" t="s">
        <v>121</v>
      </c>
      <c r="B25" s="27">
        <v>36</v>
      </c>
      <c r="C25" s="72">
        <v>22.86</v>
      </c>
      <c r="D25" s="72">
        <v>4.66</v>
      </c>
    </row>
    <row r="26" spans="1:4" ht="12.75">
      <c r="A26" s="33" t="s">
        <v>82</v>
      </c>
      <c r="B26" s="34"/>
      <c r="C26" s="38"/>
      <c r="D26" s="38"/>
    </row>
    <row r="27" spans="1:4" ht="36">
      <c r="A27" s="35" t="s">
        <v>83</v>
      </c>
      <c r="B27" s="28"/>
      <c r="C27" s="29"/>
      <c r="D27" s="29"/>
    </row>
    <row r="28" spans="1:4" ht="36">
      <c r="A28" s="26" t="s">
        <v>133</v>
      </c>
      <c r="B28" s="34"/>
      <c r="C28" s="38">
        <v>-81876</v>
      </c>
      <c r="D28" s="79">
        <v>77421</v>
      </c>
    </row>
    <row r="29" spans="1:4" ht="36">
      <c r="A29" s="30" t="s">
        <v>84</v>
      </c>
      <c r="B29" s="34"/>
      <c r="C29" s="38"/>
      <c r="D29" s="38"/>
    </row>
    <row r="30" spans="1:4" ht="36">
      <c r="A30" s="35" t="s">
        <v>85</v>
      </c>
      <c r="B30" s="34"/>
      <c r="C30" s="38"/>
      <c r="D30" s="38"/>
    </row>
    <row r="31" spans="1:4" ht="24">
      <c r="A31" s="81" t="s">
        <v>152</v>
      </c>
      <c r="B31" s="34"/>
      <c r="C31" s="38"/>
      <c r="D31" s="38"/>
    </row>
    <row r="32" spans="1:4" ht="24">
      <c r="A32" s="36" t="s">
        <v>86</v>
      </c>
      <c r="B32" s="34"/>
      <c r="C32" s="38"/>
      <c r="D32" s="38"/>
    </row>
    <row r="33" spans="1:4" ht="36">
      <c r="A33" s="33" t="s">
        <v>87</v>
      </c>
      <c r="B33" s="37"/>
      <c r="C33" s="57"/>
      <c r="D33" s="57"/>
    </row>
    <row r="34" spans="1:4" ht="12.75">
      <c r="A34" s="33" t="s">
        <v>88</v>
      </c>
      <c r="B34" s="34"/>
      <c r="C34" s="57">
        <f>C28+C31</f>
        <v>-81876</v>
      </c>
      <c r="D34" s="57">
        <v>77421</v>
      </c>
    </row>
    <row r="35" spans="1:4" ht="12.75">
      <c r="A35" s="32" t="s">
        <v>80</v>
      </c>
      <c r="B35" s="34"/>
      <c r="C35" s="38">
        <v>-81876</v>
      </c>
      <c r="D35" s="38">
        <v>77421</v>
      </c>
    </row>
    <row r="36" spans="1:4" ht="12.75">
      <c r="A36" s="26" t="s">
        <v>81</v>
      </c>
      <c r="B36" s="37"/>
      <c r="C36" s="38"/>
      <c r="D36" s="57"/>
    </row>
    <row r="37" spans="1:4" ht="12.75">
      <c r="A37" s="33" t="s">
        <v>89</v>
      </c>
      <c r="B37" s="34"/>
      <c r="C37" s="57">
        <f>C21+C34</f>
        <v>1015591</v>
      </c>
      <c r="D37" s="57">
        <f>D21+D34</f>
        <v>369343</v>
      </c>
    </row>
    <row r="38" spans="1:4" ht="12.75">
      <c r="A38" s="32" t="s">
        <v>90</v>
      </c>
      <c r="B38" s="34"/>
      <c r="C38" s="38"/>
      <c r="D38" s="38"/>
    </row>
    <row r="39" spans="1:4" ht="12.75">
      <c r="A39" s="32" t="s">
        <v>80</v>
      </c>
      <c r="B39" s="34"/>
      <c r="C39" s="38">
        <f>C23+C35</f>
        <v>1011430</v>
      </c>
      <c r="D39" s="38">
        <f>D37-D40</f>
        <v>300366</v>
      </c>
    </row>
    <row r="40" spans="1:4" ht="12.75">
      <c r="A40" s="26" t="s">
        <v>81</v>
      </c>
      <c r="C40" s="38">
        <f>C36+C24</f>
        <v>4161</v>
      </c>
      <c r="D40" s="38">
        <f>D24</f>
        <v>68977</v>
      </c>
    </row>
    <row r="41" spans="1:4" ht="14.25">
      <c r="A41" s="22"/>
      <c r="B41" s="7"/>
      <c r="C41" s="7"/>
      <c r="D41" s="7"/>
    </row>
    <row r="42" spans="1:4" ht="12.75">
      <c r="A42" s="6" t="s">
        <v>101</v>
      </c>
      <c r="B42" s="7"/>
      <c r="C42" s="7"/>
      <c r="D42" s="7"/>
    </row>
    <row r="43" spans="1:4" ht="12.75">
      <c r="A43" s="6"/>
      <c r="B43" s="7"/>
      <c r="C43" s="7"/>
      <c r="D43" s="7"/>
    </row>
    <row r="44" spans="1:4" ht="12.75">
      <c r="A44" s="6"/>
      <c r="B44" s="5"/>
      <c r="C44" s="5"/>
      <c r="D44" s="5"/>
    </row>
    <row r="45" spans="1:4" ht="12.75">
      <c r="A45" s="5" t="s">
        <v>104</v>
      </c>
      <c r="B45" s="6"/>
      <c r="C45" s="7" t="s">
        <v>20</v>
      </c>
      <c r="D45" s="7"/>
    </row>
    <row r="46" spans="1:4" ht="12.75">
      <c r="A46" s="6" t="s">
        <v>124</v>
      </c>
      <c r="B46" s="7"/>
      <c r="C46" s="85" t="s">
        <v>72</v>
      </c>
      <c r="D46" s="85"/>
    </row>
    <row r="47" spans="1:4" ht="14.25">
      <c r="A47" s="6" t="s">
        <v>73</v>
      </c>
      <c r="B47" s="22"/>
      <c r="C47" s="85" t="s">
        <v>74</v>
      </c>
      <c r="D47" s="85"/>
    </row>
    <row r="48" ht="14.25">
      <c r="A48" s="22"/>
    </row>
  </sheetData>
  <sheetProtection/>
  <mergeCells count="5">
    <mergeCell ref="C47:D47"/>
    <mergeCell ref="A2:D2"/>
    <mergeCell ref="A3:D3"/>
    <mergeCell ref="A4:D4"/>
    <mergeCell ref="C46:D46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59</v>
      </c>
    </row>
    <row r="2" spans="1:4" ht="12.75">
      <c r="A2" s="86" t="s">
        <v>143</v>
      </c>
      <c r="B2" s="86"/>
      <c r="C2" s="86"/>
      <c r="D2" s="86"/>
    </row>
    <row r="3" spans="1:4" ht="14.25">
      <c r="A3" s="87" t="s">
        <v>154</v>
      </c>
      <c r="B3" s="87"/>
      <c r="C3" s="87"/>
      <c r="D3" s="87"/>
    </row>
    <row r="4" spans="1:4" ht="14.25">
      <c r="A4" s="87" t="s">
        <v>25</v>
      </c>
      <c r="B4" s="87"/>
      <c r="C4" s="87"/>
      <c r="D4" s="87"/>
    </row>
    <row r="5" ht="12.75">
      <c r="C5" s="8" t="s">
        <v>118</v>
      </c>
    </row>
    <row r="6" spans="1:3" ht="38.25">
      <c r="A6" s="8"/>
      <c r="B6" s="59" t="s">
        <v>157</v>
      </c>
      <c r="C6" s="59" t="s">
        <v>162</v>
      </c>
    </row>
    <row r="7" spans="1:3" ht="15">
      <c r="A7" s="40" t="s">
        <v>93</v>
      </c>
      <c r="B7" s="9"/>
      <c r="C7" s="9"/>
    </row>
    <row r="8" spans="1:3" ht="12.75">
      <c r="A8" s="40" t="s">
        <v>35</v>
      </c>
      <c r="B8" s="46">
        <f>B10+B11+B16+B12+B13+B14+B15</f>
        <v>3434946</v>
      </c>
      <c r="C8" s="46">
        <f>C10+C11+C16+C12+C14+C15+C13</f>
        <v>3542510</v>
      </c>
    </row>
    <row r="9" spans="1:3" ht="12.75">
      <c r="A9" s="42" t="s">
        <v>26</v>
      </c>
      <c r="B9" s="41"/>
      <c r="C9" s="41"/>
    </row>
    <row r="10" spans="1:3" ht="12.75">
      <c r="A10" s="42" t="s">
        <v>135</v>
      </c>
      <c r="B10" s="43">
        <v>3358624</v>
      </c>
      <c r="C10" s="43">
        <v>3304837</v>
      </c>
    </row>
    <row r="11" spans="1:3" ht="12.75">
      <c r="A11" s="42" t="s">
        <v>94</v>
      </c>
      <c r="B11" s="43">
        <v>66024</v>
      </c>
      <c r="C11" s="43">
        <v>228019</v>
      </c>
    </row>
    <row r="12" spans="1:3" ht="12.75">
      <c r="A12" s="42" t="s">
        <v>107</v>
      </c>
      <c r="B12" s="43">
        <v>986</v>
      </c>
      <c r="C12" s="43"/>
    </row>
    <row r="13" spans="1:3" ht="12.75" hidden="1">
      <c r="A13" s="42"/>
      <c r="B13" s="43"/>
      <c r="C13" s="43"/>
    </row>
    <row r="14" spans="1:3" ht="12.75">
      <c r="A14" s="42" t="s">
        <v>130</v>
      </c>
      <c r="B14" s="43">
        <v>7290</v>
      </c>
      <c r="C14" s="43"/>
    </row>
    <row r="15" spans="1:3" ht="12.75" hidden="1">
      <c r="A15" s="42" t="s">
        <v>146</v>
      </c>
      <c r="B15" s="43"/>
      <c r="C15" s="43"/>
    </row>
    <row r="16" spans="1:3" ht="12.75">
      <c r="A16" s="42" t="s">
        <v>27</v>
      </c>
      <c r="B16" s="43">
        <f>1962+60</f>
        <v>2022</v>
      </c>
      <c r="C16" s="43">
        <v>9654</v>
      </c>
    </row>
    <row r="17" spans="1:3" ht="12.75">
      <c r="A17" s="40" t="s">
        <v>95</v>
      </c>
      <c r="B17" s="48">
        <f>B19+B20+B21+B22+B23+B24+B25</f>
        <v>2579642</v>
      </c>
      <c r="C17" s="48">
        <f>C19+C20+C21+C22+C23+C24+C25</f>
        <v>3085547</v>
      </c>
    </row>
    <row r="18" spans="1:3" ht="15">
      <c r="A18" s="42" t="s">
        <v>26</v>
      </c>
      <c r="B18" s="49"/>
      <c r="C18" s="49"/>
    </row>
    <row r="19" spans="1:3" ht="12.75">
      <c r="A19" s="42" t="s">
        <v>28</v>
      </c>
      <c r="B19" s="44">
        <v>1696287</v>
      </c>
      <c r="C19" s="14">
        <v>1780496</v>
      </c>
    </row>
    <row r="20" spans="1:3" ht="12.75">
      <c r="A20" s="42" t="s">
        <v>29</v>
      </c>
      <c r="B20" s="45">
        <v>35357</v>
      </c>
      <c r="C20" s="14">
        <v>434023</v>
      </c>
    </row>
    <row r="21" spans="1:3" ht="12.75">
      <c r="A21" s="42" t="s">
        <v>30</v>
      </c>
      <c r="B21" s="45">
        <v>228419</v>
      </c>
      <c r="C21" s="14">
        <v>211781</v>
      </c>
    </row>
    <row r="22" spans="1:3" ht="12.75">
      <c r="A22" s="42" t="s">
        <v>31</v>
      </c>
      <c r="B22" s="44">
        <v>22285</v>
      </c>
      <c r="C22" s="14">
        <v>932</v>
      </c>
    </row>
    <row r="23" spans="1:3" ht="12.75">
      <c r="A23" s="42" t="s">
        <v>32</v>
      </c>
      <c r="B23" s="45">
        <v>184521</v>
      </c>
      <c r="C23" s="14">
        <v>195599</v>
      </c>
    </row>
    <row r="24" spans="1:3" ht="12.75">
      <c r="A24" s="42" t="s">
        <v>33</v>
      </c>
      <c r="B24" s="45">
        <v>346655</v>
      </c>
      <c r="C24" s="14">
        <v>408117</v>
      </c>
    </row>
    <row r="25" spans="1:3" ht="12.75">
      <c r="A25" s="42" t="s">
        <v>34</v>
      </c>
      <c r="B25" s="45">
        <v>66118</v>
      </c>
      <c r="C25" s="14">
        <v>54599</v>
      </c>
    </row>
    <row r="26" spans="1:3" ht="12.75">
      <c r="A26" s="21" t="s">
        <v>96</v>
      </c>
      <c r="B26" s="48">
        <f>B8-B17</f>
        <v>855304</v>
      </c>
      <c r="C26" s="48">
        <f>C8-C17</f>
        <v>456963</v>
      </c>
    </row>
    <row r="27" spans="1:3" ht="15">
      <c r="A27" s="40" t="s">
        <v>97</v>
      </c>
      <c r="B27" s="49"/>
      <c r="C27" s="49"/>
    </row>
    <row r="28" spans="1:3" ht="12.75">
      <c r="A28" s="40" t="s">
        <v>35</v>
      </c>
      <c r="B28" s="46">
        <f>B30+B34+B31+B32+B35+B33</f>
        <v>41113</v>
      </c>
      <c r="C28" s="46">
        <f>C30+C31+C34+C32+C33</f>
        <v>1254605</v>
      </c>
    </row>
    <row r="29" spans="1:3" ht="15">
      <c r="A29" s="42" t="s">
        <v>26</v>
      </c>
      <c r="B29" s="49"/>
      <c r="C29" s="49"/>
    </row>
    <row r="30" spans="1:3" ht="12.75">
      <c r="A30" s="42" t="s">
        <v>36</v>
      </c>
      <c r="B30" s="43">
        <v>16000</v>
      </c>
      <c r="C30" s="14"/>
    </row>
    <row r="31" spans="1:3" ht="12.75" hidden="1">
      <c r="A31" s="42" t="s">
        <v>149</v>
      </c>
      <c r="B31" s="43"/>
      <c r="C31" s="14"/>
    </row>
    <row r="32" spans="1:3" ht="12.75" hidden="1">
      <c r="A32" s="42" t="s">
        <v>147</v>
      </c>
      <c r="B32" s="53"/>
      <c r="C32" s="14"/>
    </row>
    <row r="33" spans="1:3" ht="12.75" hidden="1">
      <c r="A33" s="42" t="s">
        <v>148</v>
      </c>
      <c r="B33" s="43"/>
      <c r="C33" s="14"/>
    </row>
    <row r="34" spans="1:3" ht="12.75">
      <c r="A34" s="42" t="s">
        <v>98</v>
      </c>
      <c r="B34" s="43">
        <v>25113</v>
      </c>
      <c r="C34" s="14">
        <v>1254605</v>
      </c>
    </row>
    <row r="35" spans="1:3" ht="12.75" hidden="1">
      <c r="A35" s="42" t="s">
        <v>113</v>
      </c>
      <c r="B35" s="43"/>
      <c r="C35" s="14"/>
    </row>
    <row r="36" spans="1:3" ht="12.75">
      <c r="A36" s="40" t="s">
        <v>95</v>
      </c>
      <c r="B36" s="46">
        <f>B38+B39+B41+B42+B46+B40+B43+B44+B47+B45</f>
        <v>178531</v>
      </c>
      <c r="C36" s="46">
        <f>C38+C39+C40+C41+C42+C44+C46+C43+C47+C45</f>
        <v>828387</v>
      </c>
    </row>
    <row r="37" spans="1:3" ht="15">
      <c r="A37" s="42" t="s">
        <v>26</v>
      </c>
      <c r="B37" s="49"/>
      <c r="C37" s="49"/>
    </row>
    <row r="38" spans="1:3" ht="12.75">
      <c r="A38" s="42" t="s">
        <v>37</v>
      </c>
      <c r="B38" s="43">
        <v>21665</v>
      </c>
      <c r="C38" s="43">
        <v>20616</v>
      </c>
    </row>
    <row r="39" spans="1:3" ht="12.75" hidden="1">
      <c r="A39" s="42" t="s">
        <v>38</v>
      </c>
      <c r="B39" s="45"/>
      <c r="C39" s="43"/>
    </row>
    <row r="40" spans="1:3" ht="12.75">
      <c r="A40" s="47" t="s">
        <v>39</v>
      </c>
      <c r="B40" s="45">
        <v>148799</v>
      </c>
      <c r="C40" s="44"/>
    </row>
    <row r="41" spans="1:3" ht="12.75" hidden="1">
      <c r="A41" s="42" t="s">
        <v>39</v>
      </c>
      <c r="B41" s="45"/>
      <c r="C41" s="14"/>
    </row>
    <row r="42" spans="1:3" ht="12.75">
      <c r="A42" s="42" t="s">
        <v>129</v>
      </c>
      <c r="B42" s="45">
        <v>8067</v>
      </c>
      <c r="C42" s="43">
        <v>89416</v>
      </c>
    </row>
    <row r="43" spans="1:3" ht="12.75" hidden="1">
      <c r="A43" s="42" t="s">
        <v>119</v>
      </c>
      <c r="B43" s="58"/>
      <c r="C43" s="43"/>
    </row>
    <row r="44" spans="1:3" ht="12.75" hidden="1">
      <c r="A44" s="42" t="s">
        <v>114</v>
      </c>
      <c r="B44" s="58"/>
      <c r="C44" s="43"/>
    </row>
    <row r="45" spans="1:3" ht="12.75">
      <c r="A45" s="42" t="s">
        <v>109</v>
      </c>
      <c r="B45" s="58"/>
      <c r="C45" s="43">
        <v>710794</v>
      </c>
    </row>
    <row r="46" spans="1:3" ht="12.75" hidden="1">
      <c r="A46" s="42"/>
      <c r="B46" s="43"/>
      <c r="C46" s="43"/>
    </row>
    <row r="47" spans="1:3" ht="12.75">
      <c r="A47" s="42" t="s">
        <v>126</v>
      </c>
      <c r="B47" s="43"/>
      <c r="C47" s="43">
        <v>7561</v>
      </c>
    </row>
    <row r="48" spans="1:3" ht="12.75">
      <c r="A48" s="21" t="s">
        <v>54</v>
      </c>
      <c r="B48" s="46">
        <f>B28-B36</f>
        <v>-137418</v>
      </c>
      <c r="C48" s="46">
        <f>C28-C36</f>
        <v>426218</v>
      </c>
    </row>
    <row r="49" spans="1:3" ht="15">
      <c r="A49" s="21" t="s">
        <v>99</v>
      </c>
      <c r="B49" s="49"/>
      <c r="C49" s="49"/>
    </row>
    <row r="50" spans="1:3" ht="16.5" customHeight="1">
      <c r="A50" s="21" t="s">
        <v>35</v>
      </c>
      <c r="B50" s="46">
        <f>B52+B51</f>
        <v>257001</v>
      </c>
      <c r="C50" s="46">
        <f>C52+C51</f>
        <v>0</v>
      </c>
    </row>
    <row r="51" spans="1:3" ht="16.5" customHeight="1" hidden="1">
      <c r="A51" s="20" t="s">
        <v>115</v>
      </c>
      <c r="B51" s="43"/>
      <c r="C51" s="43"/>
    </row>
    <row r="52" spans="1:3" ht="12.75">
      <c r="A52" s="20" t="s">
        <v>40</v>
      </c>
      <c r="B52" s="43">
        <v>257001</v>
      </c>
      <c r="C52" s="53"/>
    </row>
    <row r="53" spans="1:3" ht="12.75">
      <c r="A53" s="40" t="s">
        <v>95</v>
      </c>
      <c r="B53" s="46">
        <f>B55+B57+B56</f>
        <v>1120756</v>
      </c>
      <c r="C53" s="82">
        <f>C55+C57+C56</f>
        <v>419753</v>
      </c>
    </row>
    <row r="54" spans="1:3" ht="15">
      <c r="A54" s="42" t="s">
        <v>26</v>
      </c>
      <c r="B54" s="49"/>
      <c r="C54" s="83"/>
    </row>
    <row r="55" spans="1:3" ht="12.75">
      <c r="A55" s="42" t="s">
        <v>41</v>
      </c>
      <c r="B55" s="43">
        <v>651363</v>
      </c>
      <c r="C55" s="69">
        <v>3662</v>
      </c>
    </row>
    <row r="56" spans="1:3" ht="12.75">
      <c r="A56" s="42" t="s">
        <v>128</v>
      </c>
      <c r="B56" s="43"/>
      <c r="C56" s="14">
        <v>1696</v>
      </c>
    </row>
    <row r="57" spans="1:3" ht="12.75">
      <c r="A57" s="42" t="s">
        <v>42</v>
      </c>
      <c r="B57" s="43">
        <v>469393</v>
      </c>
      <c r="C57" s="14">
        <v>414395</v>
      </c>
    </row>
    <row r="58" spans="1:3" ht="16.5" customHeight="1">
      <c r="A58" s="21" t="s">
        <v>100</v>
      </c>
      <c r="B58" s="19">
        <f>B50-B53</f>
        <v>-863755</v>
      </c>
      <c r="C58" s="19">
        <f>C50-C53</f>
        <v>-419753</v>
      </c>
    </row>
    <row r="59" spans="1:3" ht="12.75">
      <c r="A59" s="21" t="s">
        <v>43</v>
      </c>
      <c r="B59" s="48">
        <f>B26+B48+B58</f>
        <v>-145869</v>
      </c>
      <c r="C59" s="48">
        <f>C26+C48+C58</f>
        <v>463428</v>
      </c>
    </row>
    <row r="60" spans="1:3" ht="12.75">
      <c r="A60" s="21" t="s">
        <v>136</v>
      </c>
      <c r="B60" s="48">
        <v>29795</v>
      </c>
      <c r="C60" s="48">
        <v>-13496</v>
      </c>
    </row>
    <row r="61" spans="1:3" ht="12.75">
      <c r="A61" s="21" t="s">
        <v>137</v>
      </c>
      <c r="B61" s="48">
        <v>15956</v>
      </c>
      <c r="C61" s="48">
        <v>-19452</v>
      </c>
    </row>
    <row r="62" spans="1:3" ht="12.75">
      <c r="A62" s="20" t="s">
        <v>44</v>
      </c>
      <c r="B62" s="43">
        <v>881151</v>
      </c>
      <c r="C62" s="14">
        <v>1461688</v>
      </c>
    </row>
    <row r="63" spans="1:3" ht="13.5" customHeight="1">
      <c r="A63" s="20" t="s">
        <v>45</v>
      </c>
      <c r="B63" s="53">
        <f>B62+B59+B60+B61</f>
        <v>781033</v>
      </c>
      <c r="C63" s="43">
        <f>C62+C59+C60+C61</f>
        <v>1892168</v>
      </c>
    </row>
    <row r="64" ht="12.75">
      <c r="A64" s="6" t="s">
        <v>101</v>
      </c>
    </row>
    <row r="65" spans="1:3" ht="30" customHeight="1">
      <c r="A65" s="2" t="s">
        <v>71</v>
      </c>
      <c r="B65" s="88" t="s">
        <v>102</v>
      </c>
      <c r="C65" s="88"/>
    </row>
    <row r="66" spans="1:3" ht="14.25">
      <c r="A66" s="22" t="s">
        <v>124</v>
      </c>
      <c r="B66" s="87" t="s">
        <v>72</v>
      </c>
      <c r="C66" s="87"/>
    </row>
    <row r="67" spans="1:3" ht="14.25">
      <c r="A67" s="22" t="s">
        <v>73</v>
      </c>
      <c r="B67" s="87" t="s">
        <v>74</v>
      </c>
      <c r="C67" s="87"/>
    </row>
  </sheetData>
  <sheetProtection/>
  <mergeCells count="6">
    <mergeCell ref="A3:D3"/>
    <mergeCell ref="A4:D4"/>
    <mergeCell ref="B66:C66"/>
    <mergeCell ref="B67:C67"/>
    <mergeCell ref="B65:C65"/>
    <mergeCell ref="A2:D2"/>
  </mergeCells>
  <printOptions/>
  <pageMargins left="0.9055118110236221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tabSelected="1" zoomScalePageLayoutView="0" workbookViewId="0" topLeftCell="A7">
      <selection activeCell="H11" sqref="H11:H14"/>
    </sheetView>
  </sheetViews>
  <sheetFormatPr defaultColWidth="9.140625" defaultRowHeight="12.75"/>
  <cols>
    <col min="1" max="1" width="29.421875" style="0" customWidth="1"/>
    <col min="2" max="2" width="10.28125" style="0" customWidth="1"/>
    <col min="3" max="4" width="12.421875" style="0" customWidth="1"/>
    <col min="5" max="5" width="10.8515625" style="0" customWidth="1"/>
    <col min="6" max="6" width="14.140625" style="0" customWidth="1"/>
    <col min="7" max="7" width="14.00390625" style="0" customWidth="1"/>
    <col min="8" max="8" width="11.140625" style="0" customWidth="1"/>
    <col min="9" max="9" width="13.28125" style="0" customWidth="1"/>
    <col min="10" max="10" width="11.421875" style="0" customWidth="1"/>
  </cols>
  <sheetData>
    <row r="3" spans="1:10" ht="12.75">
      <c r="A3" s="86" t="s">
        <v>144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85" t="s">
        <v>154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24"/>
      <c r="C6" s="24"/>
      <c r="D6" s="24"/>
      <c r="E6" s="24"/>
      <c r="F6" s="24"/>
      <c r="G6" s="24"/>
      <c r="H6" s="24"/>
      <c r="I6" s="24"/>
      <c r="J6" s="8" t="s">
        <v>118</v>
      </c>
    </row>
    <row r="7" spans="1:11" ht="15">
      <c r="A7" s="90" t="s">
        <v>91</v>
      </c>
      <c r="B7" s="91" t="s">
        <v>46</v>
      </c>
      <c r="C7" s="91"/>
      <c r="D7" s="91"/>
      <c r="E7" s="91"/>
      <c r="F7" s="91"/>
      <c r="G7" s="91"/>
      <c r="H7" s="91"/>
      <c r="I7" s="51"/>
      <c r="J7" s="51"/>
      <c r="K7" s="4"/>
    </row>
    <row r="8" spans="1:11" ht="12.75">
      <c r="A8" s="90"/>
      <c r="B8" s="91" t="s">
        <v>18</v>
      </c>
      <c r="C8" s="90" t="s">
        <v>127</v>
      </c>
      <c r="D8" s="90" t="s">
        <v>116</v>
      </c>
      <c r="E8" s="90" t="s">
        <v>106</v>
      </c>
      <c r="F8" s="90" t="s">
        <v>153</v>
      </c>
      <c r="G8" s="51"/>
      <c r="H8" s="51"/>
      <c r="I8" s="51"/>
      <c r="J8" s="51"/>
      <c r="K8" s="92"/>
    </row>
    <row r="9" spans="1:11" ht="25.5">
      <c r="A9" s="90"/>
      <c r="B9" s="91"/>
      <c r="C9" s="90"/>
      <c r="D9" s="90"/>
      <c r="E9" s="90"/>
      <c r="F9" s="90"/>
      <c r="G9" s="51" t="s">
        <v>92</v>
      </c>
      <c r="H9" s="51"/>
      <c r="I9" s="51" t="s">
        <v>105</v>
      </c>
      <c r="J9" s="51" t="s">
        <v>47</v>
      </c>
      <c r="K9" s="92"/>
    </row>
    <row r="10" spans="1:11" ht="53.25" customHeight="1">
      <c r="A10" s="90"/>
      <c r="B10" s="91"/>
      <c r="C10" s="90"/>
      <c r="D10" s="90"/>
      <c r="E10" s="90"/>
      <c r="F10" s="90"/>
      <c r="G10" s="50"/>
      <c r="H10" s="51" t="s">
        <v>48</v>
      </c>
      <c r="I10" s="50"/>
      <c r="J10" s="50"/>
      <c r="K10" s="4"/>
    </row>
    <row r="11" spans="1:11" ht="15">
      <c r="A11" s="63" t="s">
        <v>160</v>
      </c>
      <c r="B11" s="64">
        <v>1362600</v>
      </c>
      <c r="C11" s="73">
        <v>-11265</v>
      </c>
      <c r="D11" s="73">
        <v>259</v>
      </c>
      <c r="E11" s="64">
        <v>1688632</v>
      </c>
      <c r="F11" s="64">
        <v>102714</v>
      </c>
      <c r="G11" s="64">
        <v>16962475</v>
      </c>
      <c r="H11" s="64">
        <f>B11+E11+G11+C11+D11+F11</f>
        <v>20105415</v>
      </c>
      <c r="I11" s="64">
        <v>363794</v>
      </c>
      <c r="J11" s="64">
        <f>H11+I11</f>
        <v>20469209</v>
      </c>
      <c r="K11" s="4"/>
    </row>
    <row r="12" spans="1:11" ht="15">
      <c r="A12" s="65" t="s">
        <v>55</v>
      </c>
      <c r="B12" s="66" t="s">
        <v>57</v>
      </c>
      <c r="C12" s="74"/>
      <c r="D12" s="74"/>
      <c r="E12" s="74"/>
      <c r="F12" s="68"/>
      <c r="G12" s="67">
        <v>1093306</v>
      </c>
      <c r="H12" s="67">
        <f>G12</f>
        <v>1093306</v>
      </c>
      <c r="I12" s="67">
        <v>4161</v>
      </c>
      <c r="J12" s="67">
        <f>H12+I12</f>
        <v>1097467</v>
      </c>
      <c r="K12" s="4"/>
    </row>
    <row r="13" spans="1:11" ht="39">
      <c r="A13" s="71" t="s">
        <v>163</v>
      </c>
      <c r="B13" s="66"/>
      <c r="C13" s="74"/>
      <c r="D13" s="74"/>
      <c r="E13" s="74"/>
      <c r="F13" s="68">
        <v>-81876</v>
      </c>
      <c r="G13" s="67"/>
      <c r="H13" s="67">
        <f>F13</f>
        <v>-81876</v>
      </c>
      <c r="I13" s="67"/>
      <c r="J13" s="67">
        <f>H13</f>
        <v>-81876</v>
      </c>
      <c r="K13" s="4"/>
    </row>
    <row r="14" spans="1:11" ht="26.25">
      <c r="A14" s="71" t="s">
        <v>50</v>
      </c>
      <c r="B14" s="66" t="s">
        <v>57</v>
      </c>
      <c r="C14" s="74"/>
      <c r="D14" s="74"/>
      <c r="E14" s="67">
        <v>-214985</v>
      </c>
      <c r="F14" s="67"/>
      <c r="G14" s="67">
        <v>214985</v>
      </c>
      <c r="H14" s="66" t="s">
        <v>57</v>
      </c>
      <c r="I14" s="74"/>
      <c r="J14" s="74"/>
      <c r="K14" s="4"/>
    </row>
    <row r="15" spans="1:11" ht="26.25" hidden="1">
      <c r="A15" s="71" t="s">
        <v>125</v>
      </c>
      <c r="B15" s="66"/>
      <c r="C15" s="74"/>
      <c r="D15" s="74"/>
      <c r="E15" s="67"/>
      <c r="F15" s="67"/>
      <c r="G15" s="67"/>
      <c r="H15" s="66">
        <f>SUM(B15:G15)</f>
        <v>0</v>
      </c>
      <c r="I15" s="74"/>
      <c r="J15" s="74">
        <f>H15</f>
        <v>0</v>
      </c>
      <c r="K15" s="4"/>
    </row>
    <row r="16" spans="1:11" ht="15">
      <c r="A16" s="65" t="s">
        <v>49</v>
      </c>
      <c r="B16" s="66" t="s">
        <v>57</v>
      </c>
      <c r="C16" s="74"/>
      <c r="D16" s="74"/>
      <c r="E16" s="74"/>
      <c r="F16" s="74"/>
      <c r="G16" s="68"/>
      <c r="H16" s="68">
        <f>G16</f>
        <v>0</v>
      </c>
      <c r="I16" s="68"/>
      <c r="J16" s="68">
        <f>H16+I16</f>
        <v>0</v>
      </c>
      <c r="K16" s="4"/>
    </row>
    <row r="17" spans="1:11" ht="29.25" customHeight="1">
      <c r="A17" s="71" t="s">
        <v>108</v>
      </c>
      <c r="B17" s="66"/>
      <c r="C17" s="68"/>
      <c r="D17" s="68"/>
      <c r="E17" s="74"/>
      <c r="F17" s="74"/>
      <c r="G17" s="68"/>
      <c r="H17" s="68">
        <f>C17</f>
        <v>0</v>
      </c>
      <c r="I17" s="68"/>
      <c r="J17" s="68">
        <f>H17</f>
        <v>0</v>
      </c>
      <c r="K17" s="4"/>
    </row>
    <row r="18" spans="1:11" ht="15">
      <c r="A18" s="63" t="s">
        <v>161</v>
      </c>
      <c r="B18" s="64">
        <v>1362600</v>
      </c>
      <c r="C18" s="75">
        <f>C11+C15</f>
        <v>-11265</v>
      </c>
      <c r="D18" s="75">
        <f>SUM(D12:D17)+D11</f>
        <v>259</v>
      </c>
      <c r="E18" s="64">
        <f>E11+E14</f>
        <v>1473647</v>
      </c>
      <c r="F18" s="64">
        <f>F11+F12+F13</f>
        <v>20838</v>
      </c>
      <c r="G18" s="64">
        <f>G11+G12+G14+G16</f>
        <v>18270766</v>
      </c>
      <c r="H18" s="64">
        <f>H11+H12+H16+H13</f>
        <v>21116845</v>
      </c>
      <c r="I18" s="64">
        <f>I11+I12+I14+I16</f>
        <v>367955</v>
      </c>
      <c r="J18" s="64">
        <f>J11+J12+J16+J13</f>
        <v>21484800</v>
      </c>
      <c r="K18" s="4"/>
    </row>
    <row r="19" spans="1:11" ht="15">
      <c r="A19" s="52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ht="15">
      <c r="A20" s="63" t="s">
        <v>134</v>
      </c>
      <c r="B20" s="64">
        <v>1362600</v>
      </c>
      <c r="C20" s="64">
        <v>-11265</v>
      </c>
      <c r="D20" s="73">
        <v>259</v>
      </c>
      <c r="E20" s="64">
        <v>2343931</v>
      </c>
      <c r="F20" s="64">
        <v>3721</v>
      </c>
      <c r="G20" s="64">
        <v>17397897</v>
      </c>
      <c r="H20" s="64">
        <f>B20+E20+G20+C20+D20+F20</f>
        <v>21097143</v>
      </c>
      <c r="I20" s="64">
        <v>313066</v>
      </c>
      <c r="J20" s="64">
        <f>H20+I20</f>
        <v>21410209</v>
      </c>
      <c r="K20" s="4"/>
    </row>
    <row r="21" spans="1:11" ht="15">
      <c r="A21" s="65" t="s">
        <v>55</v>
      </c>
      <c r="B21" s="66" t="s">
        <v>57</v>
      </c>
      <c r="C21" s="74"/>
      <c r="D21" s="74"/>
      <c r="E21" s="74"/>
      <c r="F21" s="68"/>
      <c r="G21" s="67">
        <v>222945</v>
      </c>
      <c r="H21" s="67">
        <f>G21</f>
        <v>222945</v>
      </c>
      <c r="I21" s="67">
        <v>68977</v>
      </c>
      <c r="J21" s="67">
        <f>H21+I21</f>
        <v>291922</v>
      </c>
      <c r="K21" s="4"/>
    </row>
    <row r="22" spans="1:11" ht="39">
      <c r="A22" s="71" t="s">
        <v>163</v>
      </c>
      <c r="B22" s="66"/>
      <c r="C22" s="74"/>
      <c r="D22" s="74"/>
      <c r="E22" s="74"/>
      <c r="F22" s="68">
        <v>77421</v>
      </c>
      <c r="G22" s="67"/>
      <c r="H22" s="67">
        <f>F22</f>
        <v>77421</v>
      </c>
      <c r="I22" s="67"/>
      <c r="J22" s="67">
        <f>H22</f>
        <v>77421</v>
      </c>
      <c r="K22" s="4"/>
    </row>
    <row r="23" spans="1:11" ht="26.25">
      <c r="A23" s="71" t="s">
        <v>50</v>
      </c>
      <c r="B23" s="66" t="s">
        <v>57</v>
      </c>
      <c r="C23" s="74"/>
      <c r="D23" s="74"/>
      <c r="E23" s="67">
        <v>-126195</v>
      </c>
      <c r="F23" s="67"/>
      <c r="G23" s="67">
        <v>126195</v>
      </c>
      <c r="H23" s="66"/>
      <c r="I23" s="74"/>
      <c r="J23" s="74"/>
      <c r="K23" s="4"/>
    </row>
    <row r="24" spans="1:11" ht="15">
      <c r="A24" s="65" t="s">
        <v>49</v>
      </c>
      <c r="B24" s="66"/>
      <c r="C24" s="74"/>
      <c r="D24" s="74"/>
      <c r="E24" s="67"/>
      <c r="F24" s="67"/>
      <c r="G24" s="67">
        <v>-956370</v>
      </c>
      <c r="H24" s="67">
        <f>G24</f>
        <v>-956370</v>
      </c>
      <c r="I24" s="74">
        <v>-60000</v>
      </c>
      <c r="J24" s="68">
        <f>H24+I24</f>
        <v>-1016370</v>
      </c>
      <c r="K24" s="4"/>
    </row>
    <row r="25" spans="1:11" ht="26.25">
      <c r="A25" s="71" t="s">
        <v>108</v>
      </c>
      <c r="B25" s="66" t="s">
        <v>57</v>
      </c>
      <c r="C25" s="74"/>
      <c r="D25" s="74"/>
      <c r="E25" s="74"/>
      <c r="F25" s="74"/>
      <c r="G25" s="68"/>
      <c r="H25" s="68"/>
      <c r="I25" s="68"/>
      <c r="J25" s="68"/>
      <c r="K25" s="4"/>
    </row>
    <row r="26" spans="1:11" ht="15">
      <c r="A26" s="63" t="s">
        <v>159</v>
      </c>
      <c r="B26" s="64">
        <f>B20</f>
        <v>1362600</v>
      </c>
      <c r="C26" s="75">
        <f>C20+C24</f>
        <v>-11265</v>
      </c>
      <c r="D26" s="75">
        <f>SUM(D21:D26)+D20</f>
        <v>259</v>
      </c>
      <c r="E26" s="64">
        <f>E20+E23</f>
        <v>2217736</v>
      </c>
      <c r="F26" s="64">
        <f>F20+F21+F22</f>
        <v>81142</v>
      </c>
      <c r="G26" s="64">
        <f>G20+G21+G23+G25+G24</f>
        <v>16790667</v>
      </c>
      <c r="H26" s="64">
        <f>H20+H21+H25+H22+H24</f>
        <v>20441139</v>
      </c>
      <c r="I26" s="64">
        <f>I20+I21+I23+I25+I24</f>
        <v>322043</v>
      </c>
      <c r="J26" s="64">
        <f>J20+J21+J25+J22+J24</f>
        <v>20763182</v>
      </c>
      <c r="K26" s="4"/>
    </row>
    <row r="27" ht="12.75">
      <c r="A27" s="74"/>
    </row>
    <row r="28" spans="1:6" ht="24.75" customHeight="1">
      <c r="A28" s="89" t="s">
        <v>101</v>
      </c>
      <c r="B28" s="89"/>
      <c r="C28" s="78"/>
      <c r="D28" s="78"/>
      <c r="E28" s="7"/>
      <c r="F28" s="7"/>
    </row>
    <row r="29" spans="1:6" ht="24.75" customHeight="1">
      <c r="A29" s="78"/>
      <c r="B29" s="78"/>
      <c r="C29" s="78"/>
      <c r="D29" s="78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5" t="s">
        <v>102</v>
      </c>
      <c r="B31" s="5"/>
      <c r="C31" s="5"/>
      <c r="D31" s="5"/>
      <c r="E31" s="7" t="s">
        <v>20</v>
      </c>
      <c r="F31" s="7"/>
    </row>
    <row r="32" spans="1:6" ht="12.75">
      <c r="A32" s="6" t="s">
        <v>124</v>
      </c>
      <c r="B32" s="6"/>
      <c r="C32" s="6"/>
      <c r="D32" s="6"/>
      <c r="E32" s="85" t="s">
        <v>72</v>
      </c>
      <c r="F32" s="85"/>
    </row>
    <row r="33" spans="1:6" ht="12.75">
      <c r="A33" s="6" t="s">
        <v>73</v>
      </c>
      <c r="B33" s="7"/>
      <c r="C33" s="7"/>
      <c r="D33" s="7"/>
      <c r="E33" s="85" t="s">
        <v>74</v>
      </c>
      <c r="F33" s="85"/>
    </row>
  </sheetData>
  <sheetProtection/>
  <mergeCells count="13">
    <mergeCell ref="K8:K9"/>
    <mergeCell ref="A3:J3"/>
    <mergeCell ref="A4:J4"/>
    <mergeCell ref="B8:B10"/>
    <mergeCell ref="E32:F32"/>
    <mergeCell ref="E33:F33"/>
    <mergeCell ref="A28:B28"/>
    <mergeCell ref="A7:A10"/>
    <mergeCell ref="B7:H7"/>
    <mergeCell ref="E8:E10"/>
    <mergeCell ref="F8:F10"/>
    <mergeCell ref="C8:C10"/>
    <mergeCell ref="D8:D10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Администратор</cp:lastModifiedBy>
  <cp:lastPrinted>2020-05-26T08:29:40Z</cp:lastPrinted>
  <dcterms:created xsi:type="dcterms:W3CDTF">2010-03-19T06:25:32Z</dcterms:created>
  <dcterms:modified xsi:type="dcterms:W3CDTF">2020-05-26T10:37:52Z</dcterms:modified>
  <cp:category/>
  <cp:version/>
  <cp:contentType/>
  <cp:contentStatus/>
</cp:coreProperties>
</file>