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12120" windowHeight="8595" activeTab="0"/>
  </bookViews>
  <sheets>
    <sheet name="ф1" sheetId="1" r:id="rId1"/>
    <sheet name="ф2" sheetId="2" r:id="rId2"/>
    <sheet name="ф3" sheetId="3" r:id="rId3"/>
    <sheet name="ф4" sheetId="4" r:id="rId4"/>
  </sheets>
  <definedNames>
    <definedName name="_Toc419357854" localSheetId="0">'ф1'!$A$2</definedName>
    <definedName name="_Toc419357855" localSheetId="1">'ф2'!$A$2</definedName>
    <definedName name="_Toc419357856" localSheetId="1">'ф2'!$A$3</definedName>
    <definedName name="_Toc419357857" localSheetId="3">'ф4'!$A$3</definedName>
    <definedName name="_Toc419357858" localSheetId="2">'ф3'!$A$2</definedName>
  </definedNames>
  <calcPr fullCalcOnLoad="1"/>
</workbook>
</file>

<file path=xl/sharedStrings.xml><?xml version="1.0" encoding="utf-8"?>
<sst xmlns="http://schemas.openxmlformats.org/spreadsheetml/2006/main" count="238" uniqueCount="168">
  <si>
    <t>Краткосрочные финансовые инвестиции</t>
  </si>
  <si>
    <t>Запасы</t>
  </si>
  <si>
    <t>Прочие краткосрочные активы</t>
  </si>
  <si>
    <t>Итого краткосрочных активов</t>
  </si>
  <si>
    <t>II. Долгосрочные активы</t>
  </si>
  <si>
    <t>Инвестиционная недвижимость</t>
  </si>
  <si>
    <t>Основные средства</t>
  </si>
  <si>
    <t>Нематериальные активы</t>
  </si>
  <si>
    <t>Прочие долгосрочные активы</t>
  </si>
  <si>
    <t>Итого долгосрочных активов</t>
  </si>
  <si>
    <t>III. Краткосрочные обязательства</t>
  </si>
  <si>
    <t>Краткосрочные финансовые обязательства</t>
  </si>
  <si>
    <t>Обязательства по другим обязательным и добровольным платежам</t>
  </si>
  <si>
    <t>Прочие краткосрочные обязательства</t>
  </si>
  <si>
    <t>Итого краткосрочных обязательств</t>
  </si>
  <si>
    <t>IV. Долгосрочные обязательства</t>
  </si>
  <si>
    <t>Долгосрочные финансовые обязательства</t>
  </si>
  <si>
    <t>Отложенные налоговые обязательства</t>
  </si>
  <si>
    <t>V. Капитал</t>
  </si>
  <si>
    <t>Уставный капитал</t>
  </si>
  <si>
    <t>Резервы</t>
  </si>
  <si>
    <t>________________________</t>
  </si>
  <si>
    <t>Доходы от финансирования</t>
  </si>
  <si>
    <t>Прочие доходы</t>
  </si>
  <si>
    <t>Административные расходы</t>
  </si>
  <si>
    <t>Прочие расходы</t>
  </si>
  <si>
    <t>(прямой метод)</t>
  </si>
  <si>
    <t>в том числе:</t>
  </si>
  <si>
    <t>предоставление услуг</t>
  </si>
  <si>
    <t>прочие поступления</t>
  </si>
  <si>
    <t>платежи поставщикам за товары и услуги</t>
  </si>
  <si>
    <t>авансы выданные</t>
  </si>
  <si>
    <t>выплаты по заработной плате</t>
  </si>
  <si>
    <t>выплата вознаграждения по займам</t>
  </si>
  <si>
    <t>корпоративный подоходный налог</t>
  </si>
  <si>
    <t>другие платежи в бюджет</t>
  </si>
  <si>
    <t>прочие выплаты</t>
  </si>
  <si>
    <t>1.Поступление денежных средств, всего</t>
  </si>
  <si>
    <t>реализация основных средств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</si>
  <si>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</si>
  <si>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</si>
  <si>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</si>
  <si>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предоставление займов другим организациям</t>
  </si>
  <si>
    <t>получение займов</t>
  </si>
  <si>
    <t>погашение займов</t>
  </si>
  <si>
    <t>выплата дивидендов</t>
  </si>
  <si>
    <t>Итого: Увеличение +/- уменьшение  денежных средств</t>
  </si>
  <si>
    <t>Денежные средства и их эквиваленты  на начало отчетного периода</t>
  </si>
  <si>
    <t>Денежные средства и их эквиваленты  на конец отчетного периода</t>
  </si>
  <si>
    <t>Капитал материнской организации</t>
  </si>
  <si>
    <t>Итого капитал</t>
  </si>
  <si>
    <t>Всего</t>
  </si>
  <si>
    <t>Дивиденды</t>
  </si>
  <si>
    <t xml:space="preserve">Краткосрочная торговая и прочая кредиторская задолженность </t>
  </si>
  <si>
    <t>Перенос на нераспределенную прибыль</t>
  </si>
  <si>
    <t xml:space="preserve">Прибыль (убыток) до налогообложения </t>
  </si>
  <si>
    <t xml:space="preserve">Валовая прибыль </t>
  </si>
  <si>
    <t xml:space="preserve">Баланс </t>
  </si>
  <si>
    <t xml:space="preserve">3.Чистая сумма денежных средств от инвестиционной деятельности </t>
  </si>
  <si>
    <t>Совокупный доход за период</t>
  </si>
  <si>
    <t>Расходы на финансирование</t>
  </si>
  <si>
    <t>Доход от переоценки основных средств</t>
  </si>
  <si>
    <t>Балансовая стоимость простой акции</t>
  </si>
  <si>
    <t>-</t>
  </si>
  <si>
    <t>Гудвил</t>
  </si>
  <si>
    <t>АО «AMF Group»</t>
  </si>
  <si>
    <t>КОНСОЛИДИРОВАННЫЙ ОТЧЕТ О ФИНАНСОВОМ ПОЛОЖЕНИИ</t>
  </si>
  <si>
    <t xml:space="preserve"> (тыс. тенге)</t>
  </si>
  <si>
    <t>I. Краткосрочные активы</t>
  </si>
  <si>
    <t>Денежные средства</t>
  </si>
  <si>
    <t>Краткосрочная дебиторская задолженность</t>
  </si>
  <si>
    <t>Текущий налог на прибыль</t>
  </si>
  <si>
    <t>Долгосрочные активы, предназначенные для продажи</t>
  </si>
  <si>
    <t>Долгосрочные финансовые инвестиции</t>
  </si>
  <si>
    <t>Долгосрочная дебиторская задолженность</t>
  </si>
  <si>
    <t>Текущие обязательства по налогу на прибыль</t>
  </si>
  <si>
    <t>Краткосрочные оценочные обязательства</t>
  </si>
  <si>
    <t>Краткосрочные обязательства по возмещению исторических затрат</t>
  </si>
  <si>
    <t>Резерв по ликвидации скважин</t>
  </si>
  <si>
    <t>Итого долгосрочных обязательств</t>
  </si>
  <si>
    <t>Доля неконтролирующих акционеров</t>
  </si>
  <si>
    <t>_______________________________</t>
  </si>
  <si>
    <t>Кубейсинова Б.Т.</t>
  </si>
  <si>
    <t>Генеральный директор</t>
  </si>
  <si>
    <t>Главный бухгалтер</t>
  </si>
  <si>
    <t xml:space="preserve">КОНСОЛИДИРОВАННЫЙ ОТЧЕТ О ПРИБЫЛИ ИЛИ УБЫТКЕ И </t>
  </si>
  <si>
    <t>ПРОЧЕМ СОВОКУПНОМ ДОХОДЕ</t>
  </si>
  <si>
    <t>Доход от реализации продукции и оказания услуг</t>
  </si>
  <si>
    <t>Себестоимость реализованной продукции и оказанных услуг</t>
  </si>
  <si>
    <t>Доля прибыли (убытка) организаций, учитываемых методом долевого участия</t>
  </si>
  <si>
    <t>Расходы по  подоходному налогу</t>
  </si>
  <si>
    <t xml:space="preserve">Чистая прибыль (убыток) </t>
  </si>
  <si>
    <t>относящаяся к:</t>
  </si>
  <si>
    <t xml:space="preserve">   Акционерам АО «AMF Group»</t>
  </si>
  <si>
    <t xml:space="preserve">   Доля неконтролирующих акционеров</t>
  </si>
  <si>
    <t>Прочий cовокупный доход</t>
  </si>
  <si>
    <t>Прочий совокупный доход, подлежащий переклассификации в состав прибыли или убытка в последующих периодах:</t>
  </si>
  <si>
    <t>Чистый прочий совокупный доход, подлежащий переклассификации в состав прибыли или убытка в последующих периодах</t>
  </si>
  <si>
    <t>Прочий совокупный доход, не подлежащий переклассификации в состав прибыли или убытка в последующих периодах:</t>
  </si>
  <si>
    <t>Отложенный налог на прибыль, связанный с переоценкой основных средств</t>
  </si>
  <si>
    <t>Чистый прочий совокупный доход, не подлежащий переклассификации в состав прибыли или убытка в последующих периодах</t>
  </si>
  <si>
    <t>Итого прочий совокупный доход за период</t>
  </si>
  <si>
    <t>Итого совокупный доход за период</t>
  </si>
  <si>
    <t>относящийся к:</t>
  </si>
  <si>
    <t>КОНСОЛИДИРОВАННЫЙ ОТЧЕТ ОБ ИЗМЕНЕНИЯХ В КАПИТАЛЕ</t>
  </si>
  <si>
    <t>  </t>
  </si>
  <si>
    <t>Нераспределенная прибыль</t>
  </si>
  <si>
    <t>КОНСОЛИДИРОВАННЫЙ ОТЧЕТ О ДВИЖЕНИИ ДЕНЕЖНЫХ СРЕДСТВ</t>
  </si>
  <si>
    <t xml:space="preserve">                                                                                                                                                                       (тыс. тенге)</t>
  </si>
  <si>
    <t>I. Движение денежных средств от операционной деятельности</t>
  </si>
  <si>
    <t>полученные вознаграждения </t>
  </si>
  <si>
    <t>2.Выбытие денежных средств, всего</t>
  </si>
  <si>
    <t>3.Чистая сумма денежных средств от операционной деятельности</t>
  </si>
  <si>
    <t>II. Движение денежных средств от инвестиционной деятельности</t>
  </si>
  <si>
    <t>погашение займов, предоставленных другим организациям</t>
  </si>
  <si>
    <t>авансы за долгосрочные активы</t>
  </si>
  <si>
    <t>III. Движение денежных средств от финансовой деятельности</t>
  </si>
  <si>
    <t xml:space="preserve">3.Чистая сумма денежных средств от финансовой деятельности </t>
  </si>
  <si>
    <t>Сальдо на 1 января 2015 года</t>
  </si>
  <si>
    <t>Сейтжапаров Н.С.</t>
  </si>
  <si>
    <t>От имени Руководства АО «AMF Group»:</t>
  </si>
  <si>
    <t>__________________________</t>
  </si>
  <si>
    <t>Расходы по реализации</t>
  </si>
  <si>
    <t>Реализованная прибыль/убыток от выбытия ассоциированной компании</t>
  </si>
  <si>
    <t>____________________</t>
  </si>
  <si>
    <t>Доля меньшинства</t>
  </si>
  <si>
    <t>Резервы переоценки основных средств</t>
  </si>
  <si>
    <t>1 362 600</t>
  </si>
  <si>
    <t xml:space="preserve">реализация товаров   </t>
  </si>
  <si>
    <t>погашение задолженности по финансовой аренде</t>
  </si>
  <si>
    <t>_____________________________</t>
  </si>
  <si>
    <t>выкупленные собственные долевые инструменты</t>
  </si>
  <si>
    <t>реализация финансовых активов</t>
  </si>
  <si>
    <t>авансы полученные</t>
  </si>
  <si>
    <t>Выкуп собственных долевых инструментов (акций)</t>
  </si>
  <si>
    <t>приобретение финансовых активов</t>
  </si>
  <si>
    <t xml:space="preserve">Прибыль на акцию </t>
  </si>
  <si>
    <t xml:space="preserve">Биологические активы </t>
  </si>
  <si>
    <t>Выкупленные собственные акции</t>
  </si>
  <si>
    <t xml:space="preserve">Нераспределенная прибыль </t>
  </si>
  <si>
    <t xml:space="preserve">Итого капитал, причитающийся акционерам Группы </t>
  </si>
  <si>
    <t>Балансовая стоимость привилегированной акции</t>
  </si>
  <si>
    <t>31 декабря 2015 года</t>
  </si>
  <si>
    <t>За период с 1 октября по 31 декабря  2015 года</t>
  </si>
  <si>
    <t>За период с 1 октября по 31 декабря 2014 года</t>
  </si>
  <si>
    <t>реализация других долгосрочных активов</t>
  </si>
  <si>
    <t>реализаций акций</t>
  </si>
  <si>
    <t>пополнение депозита</t>
  </si>
  <si>
    <t>Влияние изменений курса иностранной валюты на остаток</t>
  </si>
  <si>
    <t>Доходы / убытки по операциям с инвестиционными ценными бумагами, имеющиеся в наличии для продажи</t>
  </si>
  <si>
    <t>Доход от выбытия ассоциированной организации</t>
  </si>
  <si>
    <t>Прибыль (убыток) от изменения справедливой стоимости инвестиционной недвижимости</t>
  </si>
  <si>
    <t xml:space="preserve">Реализованная прибыль /убыток от выбытия ассоциированной компании </t>
  </si>
  <si>
    <t>фонд погашения облигаций</t>
  </si>
  <si>
    <t>Сальдо на 1 января 2016 года</t>
  </si>
  <si>
    <t>продажа акций</t>
  </si>
  <si>
    <t>за период, закончившийся 31 марта 2016 года</t>
  </si>
  <si>
    <t>31 марта 2016 года</t>
  </si>
  <si>
    <t>За период с 1 января по 31 марта    2016 года</t>
  </si>
  <si>
    <t>За период с 1 января по 31 марта  2015 года</t>
  </si>
  <si>
    <t>За период с 1 января по 31 марта   2015 года</t>
  </si>
  <si>
    <t>За период с 1 января по 31 марта   2016 года</t>
  </si>
  <si>
    <t xml:space="preserve">Сальдо на 31 марта 2015 года </t>
  </si>
  <si>
    <t>эмиссия акций и других ценных бумаг</t>
  </si>
  <si>
    <t>эмиссионный доход</t>
  </si>
  <si>
    <t>Эмиссионный доход</t>
  </si>
  <si>
    <t>Сальдо на 31 марта 2016 года</t>
  </si>
  <si>
    <t>примечания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</si>
</sst>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[$-FC19]d\ mmmm\ yyyy\ &quot;г.&quot;"/>
    <numFmt numFmtId="166" formatCode="#,##0_ ;\-#,##0\ 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E+00"/>
  </numFmts>
  <fonts count="66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Tahoma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</font>
    <font>
      <b/>
      <sz val="9.5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9.5"/>
      <color indexed="8"/>
      <name val="Times New Roman"/>
      <family val="1"/>
    </font>
    <font>
      <b/>
      <i/>
      <sz val="9.5"/>
      <color indexed="8"/>
      <name val="Times New Roman"/>
      <family val="1"/>
    </font>
    <font>
      <sz val="9.5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9.5"/>
      <color rgb="FF000000"/>
      <name val="Times New Roman"/>
      <family val="1"/>
    </font>
    <font>
      <b/>
      <i/>
      <sz val="9.5"/>
      <color rgb="FF000000"/>
      <name val="Times New Roman"/>
      <family val="1"/>
    </font>
    <font>
      <sz val="9.5"/>
      <color rgb="FF000000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b/>
      <sz val="10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justify"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3" fillId="0" borderId="0" xfId="0" applyFont="1" applyAlignment="1">
      <alignment horizontal="justify"/>
    </xf>
    <xf numFmtId="0" fontId="4" fillId="0" borderId="0" xfId="0" applyFont="1" applyAlignment="1">
      <alignment horizontal="justify"/>
    </xf>
    <xf numFmtId="0" fontId="0" fillId="0" borderId="0" xfId="0" applyFont="1" applyAlignment="1">
      <alignment/>
    </xf>
    <xf numFmtId="0" fontId="5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 vertical="top" wrapText="1"/>
    </xf>
    <xf numFmtId="0" fontId="60" fillId="0" borderId="0" xfId="0" applyFont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vertical="top" wrapText="1"/>
    </xf>
    <xf numFmtId="0" fontId="62" fillId="0" borderId="0" xfId="0" applyFont="1" applyAlignment="1">
      <alignment horizontal="center" vertical="top" wrapText="1"/>
    </xf>
    <xf numFmtId="3" fontId="62" fillId="0" borderId="0" xfId="0" applyNumberFormat="1" applyFont="1" applyAlignment="1">
      <alignment horizontal="right" wrapText="1"/>
    </xf>
    <xf numFmtId="0" fontId="9" fillId="0" borderId="0" xfId="0" applyFont="1" applyAlignment="1">
      <alignment vertical="top" wrapText="1"/>
    </xf>
    <xf numFmtId="0" fontId="60" fillId="0" borderId="0" xfId="0" applyFont="1" applyAlignment="1">
      <alignment horizontal="right" wrapText="1"/>
    </xf>
    <xf numFmtId="0" fontId="61" fillId="0" borderId="0" xfId="0" applyFont="1" applyAlignment="1">
      <alignment horizontal="center" vertical="top" wrapText="1"/>
    </xf>
    <xf numFmtId="0" fontId="62" fillId="0" borderId="0" xfId="0" applyFont="1" applyAlignment="1">
      <alignment horizontal="center" wrapText="1"/>
    </xf>
    <xf numFmtId="3" fontId="60" fillId="0" borderId="0" xfId="0" applyNumberFormat="1" applyFont="1" applyAlignment="1">
      <alignment horizontal="right" wrapText="1"/>
    </xf>
    <xf numFmtId="0" fontId="62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8" fillId="0" borderId="0" xfId="0" applyFont="1" applyAlignment="1">
      <alignment horizontal="justify"/>
    </xf>
    <xf numFmtId="0" fontId="0" fillId="0" borderId="0" xfId="0" applyAlignment="1">
      <alignment/>
    </xf>
    <xf numFmtId="0" fontId="59" fillId="0" borderId="0" xfId="0" applyFont="1" applyAlignment="1">
      <alignment/>
    </xf>
    <xf numFmtId="0" fontId="63" fillId="0" borderId="0" xfId="0" applyFont="1" applyAlignment="1">
      <alignment horizontal="center" wrapText="1"/>
    </xf>
    <xf numFmtId="0" fontId="64" fillId="0" borderId="0" xfId="0" applyFont="1" applyAlignment="1">
      <alignment vertical="top" wrapText="1"/>
    </xf>
    <xf numFmtId="0" fontId="64" fillId="0" borderId="0" xfId="0" applyFont="1" applyAlignment="1">
      <alignment horizontal="center" wrapText="1"/>
    </xf>
    <xf numFmtId="0" fontId="64" fillId="0" borderId="0" xfId="0" applyFont="1" applyAlignment="1">
      <alignment horizontal="right" wrapText="1"/>
    </xf>
    <xf numFmtId="3" fontId="64" fillId="0" borderId="0" xfId="0" applyNumberFormat="1" applyFont="1" applyAlignment="1">
      <alignment horizontal="right" wrapText="1"/>
    </xf>
    <xf numFmtId="0" fontId="63" fillId="0" borderId="0" xfId="0" applyFont="1" applyAlignment="1">
      <alignment vertical="top" wrapText="1"/>
    </xf>
    <xf numFmtId="0" fontId="63" fillId="0" borderId="0" xfId="0" applyFont="1" applyAlignment="1">
      <alignment horizontal="right" wrapText="1"/>
    </xf>
    <xf numFmtId="3" fontId="11" fillId="0" borderId="0" xfId="0" applyNumberFormat="1" applyFont="1" applyAlignment="1">
      <alignment horizontal="right" vertical="top" wrapText="1"/>
    </xf>
    <xf numFmtId="0" fontId="63" fillId="0" borderId="0" xfId="0" applyFont="1" applyAlignment="1">
      <alignment wrapText="1"/>
    </xf>
    <xf numFmtId="3" fontId="63" fillId="0" borderId="0" xfId="0" applyNumberFormat="1" applyFont="1" applyAlignment="1">
      <alignment horizontal="right" wrapText="1"/>
    </xf>
    <xf numFmtId="0" fontId="64" fillId="0" borderId="0" xfId="0" applyFont="1" applyAlignment="1">
      <alignment wrapText="1"/>
    </xf>
    <xf numFmtId="0" fontId="63" fillId="0" borderId="0" xfId="0" applyFont="1" applyAlignment="1">
      <alignment horizontal="justify" vertical="top" wrapText="1"/>
    </xf>
    <xf numFmtId="0" fontId="64" fillId="0" borderId="0" xfId="0" applyFont="1" applyAlignment="1">
      <alignment horizontal="center" vertical="top" wrapText="1"/>
    </xf>
    <xf numFmtId="0" fontId="11" fillId="0" borderId="0" xfId="0" applyFont="1" applyAlignment="1">
      <alignment horizontal="justify" vertical="top" wrapText="1"/>
    </xf>
    <xf numFmtId="0" fontId="64" fillId="0" borderId="0" xfId="0" applyFont="1" applyAlignment="1">
      <alignment horizontal="justify" vertical="top" wrapText="1"/>
    </xf>
    <xf numFmtId="0" fontId="63" fillId="0" borderId="0" xfId="0" applyFont="1" applyAlignment="1">
      <alignment horizontal="center" vertical="top" wrapText="1"/>
    </xf>
    <xf numFmtId="3" fontId="6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/>
    </xf>
    <xf numFmtId="0" fontId="60" fillId="0" borderId="0" xfId="0" applyFont="1" applyAlignment="1">
      <alignment/>
    </xf>
    <xf numFmtId="0" fontId="60" fillId="0" borderId="0" xfId="0" applyFont="1" applyAlignment="1">
      <alignment horizontal="right"/>
    </xf>
    <xf numFmtId="0" fontId="62" fillId="0" borderId="0" xfId="0" applyFont="1" applyAlignment="1">
      <alignment/>
    </xf>
    <xf numFmtId="3" fontId="62" fillId="0" borderId="0" xfId="0" applyNumberFormat="1" applyFont="1" applyAlignment="1">
      <alignment horizontal="right"/>
    </xf>
    <xf numFmtId="3" fontId="13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 vertical="top"/>
    </xf>
    <xf numFmtId="3" fontId="60" fillId="0" borderId="0" xfId="0" applyNumberFormat="1" applyFont="1" applyAlignment="1">
      <alignment horizontal="right"/>
    </xf>
    <xf numFmtId="0" fontId="13" fillId="0" borderId="0" xfId="0" applyFont="1" applyAlignment="1">
      <alignment/>
    </xf>
    <xf numFmtId="3" fontId="10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right" vertical="top" wrapText="1"/>
    </xf>
    <xf numFmtId="3" fontId="9" fillId="0" borderId="0" xfId="0" applyNumberFormat="1" applyFont="1" applyAlignment="1">
      <alignment/>
    </xf>
    <xf numFmtId="0" fontId="3" fillId="0" borderId="0" xfId="0" applyFont="1" applyAlignment="1">
      <alignment vertical="top" wrapText="1"/>
    </xf>
    <xf numFmtId="0" fontId="65" fillId="0" borderId="0" xfId="0" applyFont="1" applyAlignment="1">
      <alignment horizontal="center" vertical="top" wrapText="1"/>
    </xf>
    <xf numFmtId="0" fontId="65" fillId="0" borderId="0" xfId="0" applyFont="1" applyAlignment="1">
      <alignment/>
    </xf>
    <xf numFmtId="3" fontId="65" fillId="0" borderId="0" xfId="0" applyNumberFormat="1" applyFont="1" applyAlignment="1">
      <alignment horizontal="right"/>
    </xf>
    <xf numFmtId="0" fontId="65" fillId="0" borderId="0" xfId="0" applyFont="1" applyAlignment="1">
      <alignment horizontal="right"/>
    </xf>
    <xf numFmtId="0" fontId="59" fillId="0" borderId="0" xfId="0" applyFont="1" applyAlignment="1">
      <alignment/>
    </xf>
    <xf numFmtId="3" fontId="59" fillId="0" borderId="0" xfId="0" applyNumberFormat="1" applyFont="1" applyAlignment="1">
      <alignment horizontal="right"/>
    </xf>
    <xf numFmtId="0" fontId="3" fillId="0" borderId="0" xfId="0" applyFont="1" applyAlignment="1">
      <alignment wrapText="1"/>
    </xf>
    <xf numFmtId="3" fontId="62" fillId="0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65" fillId="0" borderId="0" xfId="0" applyFont="1" applyAlignment="1">
      <alignment wrapText="1"/>
    </xf>
    <xf numFmtId="0" fontId="59" fillId="0" borderId="0" xfId="0" applyFont="1" applyAlignment="1">
      <alignment wrapText="1"/>
    </xf>
    <xf numFmtId="0" fontId="59" fillId="0" borderId="0" xfId="0" applyFont="1" applyAlignment="1">
      <alignment vertical="top" wrapText="1"/>
    </xf>
    <xf numFmtId="3" fontId="11" fillId="0" borderId="0" xfId="0" applyNumberFormat="1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3" fontId="63" fillId="0" borderId="0" xfId="0" applyNumberFormat="1" applyFont="1" applyAlignment="1">
      <alignment horizontal="right" vertical="top" wrapText="1"/>
    </xf>
    <xf numFmtId="3" fontId="3" fillId="0" borderId="0" xfId="0" applyNumberFormat="1" applyFont="1" applyFill="1" applyAlignment="1">
      <alignment horizontal="right" vertical="top"/>
    </xf>
    <xf numFmtId="4" fontId="12" fillId="0" borderId="0" xfId="0" applyNumberFormat="1" applyFont="1" applyAlignment="1">
      <alignment/>
    </xf>
    <xf numFmtId="3" fontId="1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60" fillId="0" borderId="0" xfId="0" applyFont="1" applyFill="1" applyAlignment="1">
      <alignment horizontal="center" wrapText="1"/>
    </xf>
    <xf numFmtId="0" fontId="61" fillId="0" borderId="0" xfId="0" applyFont="1" applyAlignment="1">
      <alignment wrapText="1"/>
    </xf>
    <xf numFmtId="3" fontId="59" fillId="0" borderId="0" xfId="0" applyNumberFormat="1" applyFont="1" applyAlignment="1">
      <alignment horizontal="right" wrapText="1"/>
    </xf>
    <xf numFmtId="0" fontId="60" fillId="33" borderId="0" xfId="0" applyFont="1" applyFill="1" applyAlignment="1">
      <alignment horizontal="center" wrapText="1"/>
    </xf>
    <xf numFmtId="3" fontId="1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0" fontId="60" fillId="0" borderId="0" xfId="0" applyFont="1" applyFill="1" applyAlignment="1">
      <alignment horizontal="center" vertical="top" wrapText="1"/>
    </xf>
    <xf numFmtId="0" fontId="65" fillId="0" borderId="0" xfId="0" applyFont="1" applyFill="1" applyAlignment="1">
      <alignment/>
    </xf>
    <xf numFmtId="3" fontId="65" fillId="0" borderId="0" xfId="0" applyNumberFormat="1" applyFont="1" applyFill="1" applyAlignment="1">
      <alignment horizontal="right"/>
    </xf>
    <xf numFmtId="0" fontId="59" fillId="0" borderId="0" xfId="0" applyFont="1" applyFill="1" applyAlignment="1">
      <alignment/>
    </xf>
    <xf numFmtId="0" fontId="59" fillId="0" borderId="0" xfId="0" applyFont="1" applyFill="1" applyAlignment="1">
      <alignment horizontal="right"/>
    </xf>
    <xf numFmtId="3" fontId="59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/>
    </xf>
    <xf numFmtId="4" fontId="60" fillId="0" borderId="0" xfId="0" applyNumberFormat="1" applyFont="1" applyFill="1" applyAlignment="1">
      <alignment horizontal="right" wrapText="1"/>
    </xf>
    <xf numFmtId="4" fontId="63" fillId="0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 horizontal="right" wrapText="1"/>
    </xf>
    <xf numFmtId="3" fontId="60" fillId="0" borderId="0" xfId="0" applyNumberFormat="1" applyFont="1" applyFill="1" applyAlignment="1">
      <alignment horizontal="right" wrapText="1"/>
    </xf>
    <xf numFmtId="3" fontId="62" fillId="0" borderId="0" xfId="0" applyNumberFormat="1" applyFont="1" applyFill="1" applyAlignment="1">
      <alignment/>
    </xf>
    <xf numFmtId="3" fontId="59" fillId="0" borderId="0" xfId="0" applyNumberFormat="1" applyFont="1" applyFill="1" applyAlignment="1">
      <alignment horizontal="right" wrapText="1"/>
    </xf>
    <xf numFmtId="0" fontId="4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5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65" fillId="0" borderId="0" xfId="0" applyFont="1" applyAlignment="1">
      <alignment horizontal="center" vertical="top" wrapText="1"/>
    </xf>
    <xf numFmtId="0" fontId="4" fillId="0" borderId="0" xfId="0" applyFont="1" applyAlignment="1">
      <alignment horizontal="left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_PBC for 31 December 1999 audit NAT" xfId="33"/>
    <cellStyle name="Normal_2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zoomScalePageLayoutView="0" workbookViewId="0" topLeftCell="A1">
      <selection activeCell="A18" sqref="A18"/>
    </sheetView>
  </sheetViews>
  <sheetFormatPr defaultColWidth="9.140625" defaultRowHeight="12.75"/>
  <cols>
    <col min="1" max="1" width="39.7109375" style="0" customWidth="1"/>
    <col min="2" max="2" width="13.00390625" style="0" customWidth="1"/>
    <col min="3" max="3" width="13.8515625" style="0" customWidth="1"/>
    <col min="4" max="4" width="14.8515625" style="0" customWidth="1"/>
  </cols>
  <sheetData>
    <row r="1" spans="1:4" ht="12.75">
      <c r="A1" s="6" t="s">
        <v>65</v>
      </c>
      <c r="B1" s="7"/>
      <c r="C1" s="7"/>
      <c r="D1" s="7"/>
    </row>
    <row r="2" spans="1:4" ht="12.75">
      <c r="A2" s="96" t="s">
        <v>66</v>
      </c>
      <c r="B2" s="96"/>
      <c r="C2" s="96"/>
      <c r="D2" s="96"/>
    </row>
    <row r="3" spans="1:4" ht="12.75">
      <c r="A3" s="96" t="s">
        <v>156</v>
      </c>
      <c r="B3" s="96"/>
      <c r="C3" s="96"/>
      <c r="D3" s="96"/>
    </row>
    <row r="4" spans="2:4" ht="12.75">
      <c r="B4" s="24"/>
      <c r="C4" s="24"/>
      <c r="D4" s="8" t="s">
        <v>67</v>
      </c>
    </row>
    <row r="5" spans="1:4" ht="25.5">
      <c r="A5" s="4"/>
      <c r="B5" s="10" t="s">
        <v>167</v>
      </c>
      <c r="C5" s="11" t="s">
        <v>157</v>
      </c>
      <c r="D5" s="83" t="s">
        <v>142</v>
      </c>
    </row>
    <row r="6" spans="1:4" ht="13.5">
      <c r="A6" s="78" t="s">
        <v>68</v>
      </c>
      <c r="B6" s="12"/>
      <c r="C6" s="13"/>
      <c r="D6" s="13"/>
    </row>
    <row r="7" spans="1:4" ht="12.75">
      <c r="A7" s="21" t="s">
        <v>69</v>
      </c>
      <c r="B7" s="14">
        <v>5</v>
      </c>
      <c r="C7" s="15">
        <v>2501792</v>
      </c>
      <c r="D7" s="92">
        <v>2912108</v>
      </c>
    </row>
    <row r="8" spans="1:4" ht="12.75">
      <c r="A8" s="21" t="s">
        <v>0</v>
      </c>
      <c r="B8" s="14">
        <v>6</v>
      </c>
      <c r="C8" s="15">
        <v>91993</v>
      </c>
      <c r="D8" s="92">
        <v>853882</v>
      </c>
    </row>
    <row r="9" spans="1:4" ht="12.75">
      <c r="A9" s="21" t="s">
        <v>70</v>
      </c>
      <c r="B9" s="14">
        <v>7</v>
      </c>
      <c r="C9" s="15">
        <v>996402</v>
      </c>
      <c r="D9" s="92">
        <v>603654</v>
      </c>
    </row>
    <row r="10" spans="1:4" ht="12.75">
      <c r="A10" s="21" t="s">
        <v>1</v>
      </c>
      <c r="B10" s="14">
        <v>8</v>
      </c>
      <c r="C10" s="15">
        <v>268021</v>
      </c>
      <c r="D10" s="92">
        <v>217157</v>
      </c>
    </row>
    <row r="11" spans="1:4" ht="12.75">
      <c r="A11" s="21" t="s">
        <v>71</v>
      </c>
      <c r="B11" s="14"/>
      <c r="C11" s="15">
        <v>53299</v>
      </c>
      <c r="D11" s="92">
        <v>260489</v>
      </c>
    </row>
    <row r="12" spans="1:4" ht="12.75">
      <c r="A12" s="21" t="s">
        <v>2</v>
      </c>
      <c r="B12" s="14">
        <v>9</v>
      </c>
      <c r="C12" s="15">
        <v>515451</v>
      </c>
      <c r="D12" s="92">
        <v>464611</v>
      </c>
    </row>
    <row r="13" spans="1:4" ht="25.5" hidden="1">
      <c r="A13" s="21" t="s">
        <v>72</v>
      </c>
      <c r="B13" s="14"/>
      <c r="C13" s="15" t="s">
        <v>63</v>
      </c>
      <c r="D13" s="92" t="s">
        <v>63</v>
      </c>
    </row>
    <row r="14" spans="1:4" ht="15">
      <c r="A14" s="22" t="s">
        <v>3</v>
      </c>
      <c r="B14" s="16"/>
      <c r="C14" s="20">
        <f>SUM(C7:C13)</f>
        <v>4426958</v>
      </c>
      <c r="D14" s="93">
        <f>SUM(D7:D13)</f>
        <v>5311901</v>
      </c>
    </row>
    <row r="15" spans="1:4" ht="15">
      <c r="A15" s="78" t="s">
        <v>4</v>
      </c>
      <c r="B15" s="16"/>
      <c r="C15" s="15"/>
      <c r="D15" s="92"/>
    </row>
    <row r="16" spans="1:4" ht="12.75">
      <c r="A16" s="21" t="s">
        <v>73</v>
      </c>
      <c r="B16" s="14">
        <v>10</v>
      </c>
      <c r="C16" s="15">
        <v>469773</v>
      </c>
      <c r="D16" s="92">
        <v>463904</v>
      </c>
    </row>
    <row r="17" spans="1:4" ht="12.75">
      <c r="A17" s="21" t="s">
        <v>74</v>
      </c>
      <c r="B17" s="14">
        <v>11</v>
      </c>
      <c r="C17" s="15">
        <v>6241</v>
      </c>
      <c r="D17" s="92">
        <v>7513</v>
      </c>
    </row>
    <row r="18" spans="1:4" ht="12.75">
      <c r="A18" s="21" t="s">
        <v>5</v>
      </c>
      <c r="B18" s="14">
        <v>12</v>
      </c>
      <c r="C18" s="15">
        <v>472835</v>
      </c>
      <c r="D18" s="92">
        <v>707885</v>
      </c>
    </row>
    <row r="19" spans="1:4" ht="12.75">
      <c r="A19" s="21" t="s">
        <v>6</v>
      </c>
      <c r="B19" s="19">
        <v>13</v>
      </c>
      <c r="C19" s="15">
        <v>11930180</v>
      </c>
      <c r="D19" s="94">
        <v>12236871</v>
      </c>
    </row>
    <row r="20" spans="1:4" ht="12.75" hidden="1">
      <c r="A20" s="67" t="s">
        <v>137</v>
      </c>
      <c r="B20" s="14"/>
      <c r="C20" s="79"/>
      <c r="D20" s="95"/>
    </row>
    <row r="21" spans="1:4" ht="12.75">
      <c r="A21" s="21" t="s">
        <v>7</v>
      </c>
      <c r="B21" s="14">
        <v>14</v>
      </c>
      <c r="C21" s="15">
        <v>226434</v>
      </c>
      <c r="D21" s="92">
        <v>229239</v>
      </c>
    </row>
    <row r="22" spans="1:4" ht="12.75">
      <c r="A22" s="21" t="s">
        <v>64</v>
      </c>
      <c r="B22" s="14">
        <v>15</v>
      </c>
      <c r="C22" s="15">
        <v>725</v>
      </c>
      <c r="D22" s="92">
        <v>725</v>
      </c>
    </row>
    <row r="23" spans="1:4" ht="12.75">
      <c r="A23" s="21" t="s">
        <v>8</v>
      </c>
      <c r="B23" s="14">
        <v>16</v>
      </c>
      <c r="C23" s="15">
        <v>2922936</v>
      </c>
      <c r="D23" s="92">
        <v>2822180</v>
      </c>
    </row>
    <row r="24" spans="1:4" ht="13.5">
      <c r="A24" s="78" t="s">
        <v>9</v>
      </c>
      <c r="B24" s="18"/>
      <c r="C24" s="20">
        <f>SUM(C16:C23)</f>
        <v>16029124</v>
      </c>
      <c r="D24" s="93">
        <f>SUM(D16:D23)</f>
        <v>16468317</v>
      </c>
    </row>
    <row r="25" spans="1:4" ht="12.75">
      <c r="A25" s="22" t="s">
        <v>57</v>
      </c>
      <c r="B25" s="11"/>
      <c r="C25" s="20">
        <f>C14+C24</f>
        <v>20456082</v>
      </c>
      <c r="D25" s="93">
        <f>D14+D24</f>
        <v>21780218</v>
      </c>
    </row>
    <row r="26" spans="1:4" ht="13.5">
      <c r="A26" s="78" t="s">
        <v>10</v>
      </c>
      <c r="B26" s="18"/>
      <c r="C26" s="15"/>
      <c r="D26" s="92"/>
    </row>
    <row r="27" spans="1:4" ht="12.75">
      <c r="A27" s="21" t="s">
        <v>11</v>
      </c>
      <c r="B27" s="19">
        <v>17</v>
      </c>
      <c r="C27" s="15">
        <v>104194</v>
      </c>
      <c r="D27" s="92">
        <v>1971943</v>
      </c>
    </row>
    <row r="28" spans="1:4" ht="12.75">
      <c r="A28" s="21" t="s">
        <v>75</v>
      </c>
      <c r="B28" s="19"/>
      <c r="C28" s="15"/>
      <c r="D28" s="92">
        <v>1521</v>
      </c>
    </row>
    <row r="29" spans="1:4" ht="25.5">
      <c r="A29" s="21" t="s">
        <v>12</v>
      </c>
      <c r="B29" s="19">
        <v>18</v>
      </c>
      <c r="C29" s="15">
        <v>8043</v>
      </c>
      <c r="D29" s="92">
        <v>9142</v>
      </c>
    </row>
    <row r="30" spans="1:4" ht="25.5">
      <c r="A30" s="21" t="s">
        <v>53</v>
      </c>
      <c r="B30" s="19">
        <v>19</v>
      </c>
      <c r="C30" s="15">
        <v>172365</v>
      </c>
      <c r="D30" s="92">
        <v>907335</v>
      </c>
    </row>
    <row r="31" spans="1:4" ht="12.75">
      <c r="A31" s="21" t="s">
        <v>76</v>
      </c>
      <c r="B31" s="19">
        <v>20</v>
      </c>
      <c r="C31" s="15">
        <v>59084</v>
      </c>
      <c r="D31" s="92">
        <v>61403</v>
      </c>
    </row>
    <row r="32" spans="1:4" ht="25.5">
      <c r="A32" s="21" t="s">
        <v>77</v>
      </c>
      <c r="B32" s="19">
        <v>21</v>
      </c>
      <c r="C32" s="15">
        <v>11923</v>
      </c>
      <c r="D32" s="92">
        <v>17226</v>
      </c>
    </row>
    <row r="33" spans="1:4" ht="12.75">
      <c r="A33" s="21" t="s">
        <v>13</v>
      </c>
      <c r="B33" s="19">
        <v>22</v>
      </c>
      <c r="C33" s="15">
        <v>191994</v>
      </c>
      <c r="D33" s="92">
        <v>77128</v>
      </c>
    </row>
    <row r="34" spans="1:8" ht="15">
      <c r="A34" s="22" t="s">
        <v>14</v>
      </c>
      <c r="B34" s="4"/>
      <c r="C34" s="20">
        <f>SUM(C27:C33)</f>
        <v>547603</v>
      </c>
      <c r="D34" s="93">
        <f>SUM(D27:D33)</f>
        <v>3045698</v>
      </c>
      <c r="H34" s="82"/>
    </row>
    <row r="35" spans="1:8" ht="15">
      <c r="A35" s="78" t="s">
        <v>15</v>
      </c>
      <c r="B35" s="4"/>
      <c r="C35" s="15"/>
      <c r="D35" s="92"/>
      <c r="H35" s="82"/>
    </row>
    <row r="36" spans="1:4" ht="12.75">
      <c r="A36" s="21" t="s">
        <v>16</v>
      </c>
      <c r="B36" s="19">
        <v>23</v>
      </c>
      <c r="C36" s="15">
        <v>1127853</v>
      </c>
      <c r="D36" s="92">
        <v>988710</v>
      </c>
    </row>
    <row r="37" spans="1:4" ht="12.75">
      <c r="A37" s="21" t="s">
        <v>78</v>
      </c>
      <c r="B37" s="19">
        <v>24</v>
      </c>
      <c r="C37" s="15">
        <v>38670</v>
      </c>
      <c r="D37" s="92">
        <v>38670</v>
      </c>
    </row>
    <row r="38" spans="1:6" ht="12.75">
      <c r="A38" s="21" t="s">
        <v>17</v>
      </c>
      <c r="B38" s="14"/>
      <c r="C38" s="15">
        <v>2194545</v>
      </c>
      <c r="D38" s="92">
        <v>2245695</v>
      </c>
      <c r="F38" s="82"/>
    </row>
    <row r="39" spans="1:4" ht="15">
      <c r="A39" s="22" t="s">
        <v>79</v>
      </c>
      <c r="B39" s="16"/>
      <c r="C39" s="20">
        <f>SUM(C36:C38)</f>
        <v>3361068</v>
      </c>
      <c r="D39" s="93">
        <f>SUM(D36:D38)</f>
        <v>3273075</v>
      </c>
    </row>
    <row r="40" spans="1:4" ht="15">
      <c r="A40" s="78" t="s">
        <v>18</v>
      </c>
      <c r="B40" s="16"/>
      <c r="C40" s="15"/>
      <c r="D40" s="15"/>
    </row>
    <row r="41" spans="1:4" ht="12.75">
      <c r="A41" s="21" t="s">
        <v>19</v>
      </c>
      <c r="B41" s="14">
        <v>26</v>
      </c>
      <c r="C41" s="15">
        <v>1362600</v>
      </c>
      <c r="D41" s="15">
        <v>1362600</v>
      </c>
    </row>
    <row r="42" spans="1:4" ht="15">
      <c r="A42" s="21" t="s">
        <v>165</v>
      </c>
      <c r="B42" s="16"/>
      <c r="C42" s="15">
        <v>259</v>
      </c>
      <c r="D42" s="15"/>
    </row>
    <row r="43" spans="1:4" ht="12.75">
      <c r="A43" s="21" t="s">
        <v>138</v>
      </c>
      <c r="B43" s="14"/>
      <c r="C43" s="15">
        <v>-11264</v>
      </c>
      <c r="D43" s="15">
        <v>-11394</v>
      </c>
    </row>
    <row r="44" spans="1:4" ht="15">
      <c r="A44" s="21" t="s">
        <v>20</v>
      </c>
      <c r="B44" s="16"/>
      <c r="C44" s="15">
        <v>48059</v>
      </c>
      <c r="D44" s="15">
        <v>50293</v>
      </c>
    </row>
    <row r="45" spans="1:4" ht="15">
      <c r="A45" s="21" t="s">
        <v>139</v>
      </c>
      <c r="B45" s="16"/>
      <c r="C45" s="15">
        <v>14948700</v>
      </c>
      <c r="D45" s="15">
        <v>13871876</v>
      </c>
    </row>
    <row r="46" spans="1:4" ht="25.5">
      <c r="A46" s="21" t="s">
        <v>140</v>
      </c>
      <c r="B46" s="16"/>
      <c r="C46" s="20">
        <f>SUM(C41:C45)</f>
        <v>16348354</v>
      </c>
      <c r="D46" s="20">
        <f>SUM(D41:D45)</f>
        <v>15273375</v>
      </c>
    </row>
    <row r="47" spans="1:4" ht="12.75">
      <c r="A47" s="21" t="s">
        <v>80</v>
      </c>
      <c r="B47" s="14">
        <v>25</v>
      </c>
      <c r="C47" s="15">
        <v>199057</v>
      </c>
      <c r="D47" s="15">
        <v>188070</v>
      </c>
    </row>
    <row r="48" spans="1:4" ht="13.5">
      <c r="A48" s="78" t="s">
        <v>50</v>
      </c>
      <c r="B48" s="14"/>
      <c r="C48" s="20">
        <f>C46+C47</f>
        <v>16547411</v>
      </c>
      <c r="D48" s="20">
        <f>D46+D47</f>
        <v>15461445</v>
      </c>
    </row>
    <row r="49" spans="1:5" ht="15">
      <c r="A49" s="22" t="s">
        <v>57</v>
      </c>
      <c r="B49" s="16"/>
      <c r="C49" s="20">
        <f>C34+C39+C48</f>
        <v>20456082</v>
      </c>
      <c r="D49" s="20">
        <f>D34+D39+D48</f>
        <v>21780218</v>
      </c>
      <c r="E49" s="82"/>
    </row>
    <row r="50" spans="1:4" ht="15">
      <c r="A50" s="22" t="s">
        <v>62</v>
      </c>
      <c r="B50" s="4"/>
      <c r="C50" s="90">
        <v>341.26</v>
      </c>
      <c r="D50" s="90">
        <v>318.51</v>
      </c>
    </row>
    <row r="51" spans="1:4" ht="25.5">
      <c r="A51" s="22" t="s">
        <v>141</v>
      </c>
      <c r="B51" s="19"/>
      <c r="C51" s="20">
        <v>100</v>
      </c>
      <c r="D51" s="20">
        <v>100</v>
      </c>
    </row>
    <row r="52" spans="1:4" ht="12.75">
      <c r="A52" s="22"/>
      <c r="B52" s="19"/>
      <c r="C52" s="17"/>
      <c r="D52" s="17"/>
    </row>
    <row r="53" spans="1:4" ht="12.75">
      <c r="A53" s="6" t="s">
        <v>120</v>
      </c>
      <c r="B53" s="7"/>
      <c r="C53" s="7"/>
      <c r="D53" s="7"/>
    </row>
    <row r="54" spans="1:4" ht="12.75" hidden="1">
      <c r="A54" s="6"/>
      <c r="B54" s="7"/>
      <c r="C54" s="7"/>
      <c r="D54" s="7"/>
    </row>
    <row r="55" spans="1:4" ht="22.5" customHeight="1">
      <c r="A55" s="5" t="s">
        <v>81</v>
      </c>
      <c r="B55" s="5"/>
      <c r="C55" s="7" t="s">
        <v>21</v>
      </c>
      <c r="D55" s="7"/>
    </row>
    <row r="56" spans="1:4" ht="12.75">
      <c r="A56" s="6" t="s">
        <v>119</v>
      </c>
      <c r="B56" s="6"/>
      <c r="C56" s="96" t="s">
        <v>82</v>
      </c>
      <c r="D56" s="96"/>
    </row>
    <row r="57" spans="1:4" ht="12.75">
      <c r="A57" s="6" t="s">
        <v>83</v>
      </c>
      <c r="B57" s="7"/>
      <c r="C57" s="96" t="s">
        <v>84</v>
      </c>
      <c r="D57" s="96"/>
    </row>
  </sheetData>
  <sheetProtection/>
  <mergeCells count="4">
    <mergeCell ref="A2:D2"/>
    <mergeCell ref="A3:D3"/>
    <mergeCell ref="C56:D56"/>
    <mergeCell ref="C57:D57"/>
  </mergeCells>
  <printOptions/>
  <pageMargins left="0.9055118110236221" right="0.5118110236220472" top="0" bottom="0.15748031496062992" header="0.3149606299212598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35">
      <selection activeCell="B27" sqref="B27"/>
    </sheetView>
  </sheetViews>
  <sheetFormatPr defaultColWidth="9.140625" defaultRowHeight="12.75"/>
  <cols>
    <col min="1" max="1" width="40.140625" style="0" customWidth="1"/>
    <col min="2" max="2" width="11.28125" style="0" customWidth="1"/>
    <col min="3" max="3" width="15.28125" style="0" customWidth="1"/>
    <col min="4" max="4" width="14.8515625" style="0" customWidth="1"/>
    <col min="5" max="5" width="11.7109375" style="0" hidden="1" customWidth="1"/>
    <col min="6" max="6" width="12.8515625" style="0" hidden="1" customWidth="1"/>
  </cols>
  <sheetData>
    <row r="1" ht="14.25">
      <c r="A1" s="3" t="s">
        <v>65</v>
      </c>
    </row>
    <row r="2" spans="1:6" ht="12.75">
      <c r="A2" s="97" t="s">
        <v>85</v>
      </c>
      <c r="B2" s="97"/>
      <c r="C2" s="97"/>
      <c r="D2" s="97"/>
      <c r="E2" s="97"/>
      <c r="F2" s="97"/>
    </row>
    <row r="3" spans="1:6" ht="12.75">
      <c r="A3" s="97" t="s">
        <v>86</v>
      </c>
      <c r="B3" s="97"/>
      <c r="C3" s="97"/>
      <c r="D3" s="97"/>
      <c r="E3" s="97"/>
      <c r="F3" s="97"/>
    </row>
    <row r="4" spans="1:6" ht="12.75">
      <c r="A4" s="96" t="s">
        <v>156</v>
      </c>
      <c r="B4" s="96"/>
      <c r="C4" s="96"/>
      <c r="D4" s="96"/>
      <c r="E4" s="96"/>
      <c r="F4" s="96"/>
    </row>
    <row r="5" spans="2:6" ht="12.75">
      <c r="B5" s="43"/>
      <c r="C5" s="43"/>
      <c r="D5" s="43"/>
      <c r="F5" s="25" t="s">
        <v>67</v>
      </c>
    </row>
    <row r="6" spans="1:6" ht="51.75">
      <c r="A6" s="4"/>
      <c r="B6" s="26" t="s">
        <v>167</v>
      </c>
      <c r="C6" s="77" t="s">
        <v>161</v>
      </c>
      <c r="D6" s="77" t="s">
        <v>160</v>
      </c>
      <c r="E6" s="80" t="s">
        <v>143</v>
      </c>
      <c r="F6" s="80" t="s">
        <v>144</v>
      </c>
    </row>
    <row r="7" spans="1:6" ht="12.75">
      <c r="A7" s="27" t="s">
        <v>87</v>
      </c>
      <c r="B7" s="28">
        <v>27</v>
      </c>
      <c r="C7" s="30">
        <v>2838114</v>
      </c>
      <c r="D7" s="30">
        <v>2713904</v>
      </c>
      <c r="E7" s="30">
        <v>2665907</v>
      </c>
      <c r="F7" s="30">
        <v>1996699</v>
      </c>
    </row>
    <row r="8" spans="1:6" ht="24">
      <c r="A8" s="27" t="s">
        <v>88</v>
      </c>
      <c r="B8" s="28">
        <v>28</v>
      </c>
      <c r="C8" s="30">
        <v>-1359640</v>
      </c>
      <c r="D8" s="30">
        <v>-1343500</v>
      </c>
      <c r="E8" s="30">
        <v>-1322057</v>
      </c>
      <c r="F8" s="30">
        <v>-1009363</v>
      </c>
    </row>
    <row r="9" spans="1:6" ht="12.75">
      <c r="A9" s="31" t="s">
        <v>56</v>
      </c>
      <c r="B9" s="26"/>
      <c r="C9" s="35">
        <f>SUM(C7:C8)</f>
        <v>1478474</v>
      </c>
      <c r="D9" s="53">
        <f>SUM(D7:D8)</f>
        <v>1370404</v>
      </c>
      <c r="E9" s="53">
        <f>SUM(E7:E8)</f>
        <v>1343850</v>
      </c>
      <c r="F9" s="53">
        <f>SUM(F7:F8)</f>
        <v>987336</v>
      </c>
    </row>
    <row r="10" spans="1:6" ht="12.75">
      <c r="A10" s="27" t="s">
        <v>22</v>
      </c>
      <c r="B10" s="28">
        <v>29</v>
      </c>
      <c r="C10" s="30">
        <v>36288</v>
      </c>
      <c r="D10" s="33">
        <v>29502</v>
      </c>
      <c r="E10" s="68">
        <v>40067</v>
      </c>
      <c r="F10" s="30">
        <v>32318</v>
      </c>
    </row>
    <row r="11" spans="1:6" ht="12.75">
      <c r="A11" s="27" t="s">
        <v>60</v>
      </c>
      <c r="B11" s="28">
        <v>30</v>
      </c>
      <c r="C11" s="30">
        <v>-22561</v>
      </c>
      <c r="D11" s="33">
        <v>-32476</v>
      </c>
      <c r="E11" s="68">
        <v>-31833</v>
      </c>
      <c r="F11" s="30">
        <v>-34072</v>
      </c>
    </row>
    <row r="12" spans="1:6" ht="12.75">
      <c r="A12" s="27" t="s">
        <v>23</v>
      </c>
      <c r="B12" s="28">
        <v>31</v>
      </c>
      <c r="C12" s="30">
        <v>136512</v>
      </c>
      <c r="D12" s="33">
        <v>27161</v>
      </c>
      <c r="E12" s="68">
        <v>1007609</v>
      </c>
      <c r="F12" s="30">
        <v>36655</v>
      </c>
    </row>
    <row r="13" spans="1:6" ht="12.75">
      <c r="A13" s="27" t="s">
        <v>25</v>
      </c>
      <c r="B13" s="28">
        <v>32</v>
      </c>
      <c r="C13" s="30">
        <v>-17353</v>
      </c>
      <c r="D13" s="30">
        <v>-19300</v>
      </c>
      <c r="E13" s="68">
        <v>-293482</v>
      </c>
      <c r="F13" s="30">
        <v>-3506</v>
      </c>
    </row>
    <row r="14" spans="1:6" ht="12.75">
      <c r="A14" s="27" t="s">
        <v>122</v>
      </c>
      <c r="B14" s="28">
        <v>33</v>
      </c>
      <c r="C14" s="30">
        <v>-92984</v>
      </c>
      <c r="D14" s="33">
        <v>-135579</v>
      </c>
      <c r="E14" s="68">
        <v>-133742</v>
      </c>
      <c r="F14" s="30">
        <v>-188097</v>
      </c>
    </row>
    <row r="15" spans="1:6" ht="12.75">
      <c r="A15" s="27" t="s">
        <v>24</v>
      </c>
      <c r="B15" s="28">
        <v>34</v>
      </c>
      <c r="C15" s="30">
        <v>-153939</v>
      </c>
      <c r="D15" s="33">
        <v>-155808</v>
      </c>
      <c r="E15" s="68">
        <v>-136181</v>
      </c>
      <c r="F15" s="30">
        <v>-186029</v>
      </c>
    </row>
    <row r="16" spans="1:6" ht="24" hidden="1">
      <c r="A16" s="27" t="s">
        <v>89</v>
      </c>
      <c r="B16" s="28"/>
      <c r="C16" s="30"/>
      <c r="D16" s="30"/>
      <c r="E16" s="68"/>
      <c r="F16" s="30">
        <v>-13903</v>
      </c>
    </row>
    <row r="17" spans="1:6" ht="36" hidden="1">
      <c r="A17" s="27" t="s">
        <v>149</v>
      </c>
      <c r="B17" s="28"/>
      <c r="C17" s="30"/>
      <c r="D17" s="30"/>
      <c r="E17" s="68"/>
      <c r="F17" s="30"/>
    </row>
    <row r="18" spans="1:4" ht="12.75" hidden="1">
      <c r="A18" s="27" t="s">
        <v>150</v>
      </c>
      <c r="C18" s="43"/>
      <c r="D18" s="33"/>
    </row>
    <row r="19" spans="1:4" ht="24" hidden="1">
      <c r="A19" s="27" t="s">
        <v>151</v>
      </c>
      <c r="C19" s="30"/>
      <c r="D19" s="33"/>
    </row>
    <row r="20" spans="1:6" ht="12.75">
      <c r="A20" s="31" t="s">
        <v>55</v>
      </c>
      <c r="B20" s="26"/>
      <c r="C20" s="35">
        <f>SUM(C9:C16)+C19</f>
        <v>1364437</v>
      </c>
      <c r="D20" s="35">
        <f>D9+D10+D11+D12+D13+D14+D15+D16+D17+D18+D19</f>
        <v>1083904</v>
      </c>
      <c r="E20" s="35">
        <f>E9+E10+E11+E12+E13+E14+E15+E16</f>
        <v>1796288</v>
      </c>
      <c r="F20" s="35">
        <f>F9+F10+F11+F12+F13+F14+F15+F16</f>
        <v>630702</v>
      </c>
    </row>
    <row r="21" spans="1:6" ht="12.75">
      <c r="A21" s="27" t="s">
        <v>90</v>
      </c>
      <c r="B21" s="28"/>
      <c r="C21" s="30">
        <v>-278860</v>
      </c>
      <c r="D21" s="30">
        <v>-251518</v>
      </c>
      <c r="E21" s="68">
        <v>-192338</v>
      </c>
      <c r="F21" s="30">
        <v>-144380</v>
      </c>
    </row>
    <row r="22" spans="1:6" ht="12.75">
      <c r="A22" s="34" t="s">
        <v>91</v>
      </c>
      <c r="B22" s="26"/>
      <c r="C22" s="35">
        <f>C20+C21</f>
        <v>1085577</v>
      </c>
      <c r="D22" s="35">
        <f>D20+D21</f>
        <v>832386</v>
      </c>
      <c r="E22" s="35">
        <f>E20+E21</f>
        <v>1603950</v>
      </c>
      <c r="F22" s="35">
        <f>F20+F21</f>
        <v>486322</v>
      </c>
    </row>
    <row r="23" spans="1:6" ht="12.75">
      <c r="A23" s="36" t="s">
        <v>92</v>
      </c>
      <c r="B23" s="28"/>
      <c r="C23" s="30"/>
      <c r="D23" s="30"/>
      <c r="E23" s="68"/>
      <c r="F23" s="30"/>
    </row>
    <row r="24" spans="1:6" ht="12.75">
      <c r="A24" s="36" t="s">
        <v>93</v>
      </c>
      <c r="B24" s="28"/>
      <c r="C24" s="30">
        <f>C22-C25</f>
        <v>1074590</v>
      </c>
      <c r="D24" s="33">
        <v>833165</v>
      </c>
      <c r="E24" s="68">
        <f>E22-E25</f>
        <v>1591043</v>
      </c>
      <c r="F24" s="30">
        <v>463815</v>
      </c>
    </row>
    <row r="25" spans="1:6" ht="12.75">
      <c r="A25" s="27" t="s">
        <v>94</v>
      </c>
      <c r="B25" s="28"/>
      <c r="C25" s="30">
        <v>10987</v>
      </c>
      <c r="D25" s="33">
        <v>-779</v>
      </c>
      <c r="E25" s="68">
        <v>12907</v>
      </c>
      <c r="F25" s="30">
        <v>22507</v>
      </c>
    </row>
    <row r="26" spans="1:6" ht="12.75">
      <c r="A26" s="31" t="s">
        <v>136</v>
      </c>
      <c r="B26" s="28">
        <v>35</v>
      </c>
      <c r="C26" s="91">
        <v>22.47</v>
      </c>
      <c r="D26" s="32">
        <v>17.34</v>
      </c>
      <c r="E26" s="73">
        <f>E24/47815.92</f>
        <v>33.27433624617073</v>
      </c>
      <c r="F26" s="32">
        <v>9.65</v>
      </c>
    </row>
    <row r="27" spans="1:6" ht="12.75">
      <c r="A27" s="65" t="s">
        <v>91</v>
      </c>
      <c r="B27" s="28"/>
      <c r="C27" s="35">
        <f>C22</f>
        <v>1085577</v>
      </c>
      <c r="D27" s="35">
        <f>D22</f>
        <v>832386</v>
      </c>
      <c r="E27" s="74">
        <f>E22</f>
        <v>1603950</v>
      </c>
      <c r="F27" s="35">
        <f>F22</f>
        <v>486322</v>
      </c>
    </row>
    <row r="28" spans="1:6" ht="12.75">
      <c r="A28" s="66" t="s">
        <v>92</v>
      </c>
      <c r="B28" s="28"/>
      <c r="C28" s="30"/>
      <c r="D28" s="32"/>
      <c r="E28" s="68"/>
      <c r="F28" s="32"/>
    </row>
    <row r="29" spans="1:6" ht="12.75">
      <c r="A29" s="66" t="s">
        <v>93</v>
      </c>
      <c r="B29" s="28"/>
      <c r="C29" s="30">
        <f>C24</f>
        <v>1074590</v>
      </c>
      <c r="D29" s="30">
        <f aca="true" t="shared" si="0" ref="D29:F30">D24</f>
        <v>833165</v>
      </c>
      <c r="E29" s="68">
        <f t="shared" si="0"/>
        <v>1591043</v>
      </c>
      <c r="F29" s="30">
        <f t="shared" si="0"/>
        <v>463815</v>
      </c>
    </row>
    <row r="30" spans="1:6" ht="12.75">
      <c r="A30" s="67" t="s">
        <v>94</v>
      </c>
      <c r="B30" s="28"/>
      <c r="C30" s="30">
        <v>10987</v>
      </c>
      <c r="D30" s="30">
        <f t="shared" si="0"/>
        <v>-779</v>
      </c>
      <c r="E30" s="68">
        <f t="shared" si="0"/>
        <v>12907</v>
      </c>
      <c r="F30" s="30">
        <f t="shared" si="0"/>
        <v>22507</v>
      </c>
    </row>
    <row r="31" spans="1:6" ht="12.75">
      <c r="A31" s="37" t="s">
        <v>95</v>
      </c>
      <c r="B31" s="38"/>
      <c r="C31" s="42"/>
      <c r="D31" s="29"/>
      <c r="F31" s="29"/>
    </row>
    <row r="32" spans="1:6" ht="36">
      <c r="A32" s="39" t="s">
        <v>96</v>
      </c>
      <c r="B32" s="29"/>
      <c r="C32" s="30"/>
      <c r="D32" s="30"/>
      <c r="F32" s="30"/>
    </row>
    <row r="33" spans="1:6" ht="24">
      <c r="A33" s="27" t="s">
        <v>152</v>
      </c>
      <c r="B33" s="38"/>
      <c r="C33" s="42"/>
      <c r="D33" s="30"/>
      <c r="F33" s="29">
        <v>-404</v>
      </c>
    </row>
    <row r="34" spans="1:6" ht="24" hidden="1">
      <c r="A34" s="39" t="s">
        <v>123</v>
      </c>
      <c r="B34" s="29"/>
      <c r="C34" s="30"/>
      <c r="D34" s="35"/>
      <c r="F34" s="35"/>
    </row>
    <row r="35" spans="1:6" ht="36">
      <c r="A35" s="31" t="s">
        <v>97</v>
      </c>
      <c r="B35" s="38"/>
      <c r="C35" s="42"/>
      <c r="D35" s="35"/>
      <c r="E35" s="70"/>
      <c r="F35" s="32">
        <v>-404</v>
      </c>
    </row>
    <row r="36" spans="1:6" ht="36" hidden="1">
      <c r="A36" s="39" t="s">
        <v>98</v>
      </c>
      <c r="B36" s="38"/>
      <c r="C36" s="42"/>
      <c r="D36" s="30" t="s">
        <v>63</v>
      </c>
      <c r="F36" s="29"/>
    </row>
    <row r="37" spans="1:6" ht="12.75" hidden="1">
      <c r="A37" s="40" t="s">
        <v>61</v>
      </c>
      <c r="B37" s="38"/>
      <c r="C37" s="42"/>
      <c r="D37" s="30" t="s">
        <v>63</v>
      </c>
      <c r="F37" s="29" t="s">
        <v>63</v>
      </c>
    </row>
    <row r="38" spans="1:6" ht="24" hidden="1">
      <c r="A38" s="40" t="s">
        <v>99</v>
      </c>
      <c r="B38" s="38"/>
      <c r="C38" s="42"/>
      <c r="D38" s="30"/>
      <c r="F38" s="32" t="s">
        <v>63</v>
      </c>
    </row>
    <row r="39" spans="1:6" ht="36">
      <c r="A39" s="37" t="s">
        <v>100</v>
      </c>
      <c r="B39" s="41"/>
      <c r="C39" s="71"/>
      <c r="D39" s="35"/>
      <c r="F39" s="35"/>
    </row>
    <row r="40" spans="1:6" ht="12.75">
      <c r="A40" s="37" t="s">
        <v>101</v>
      </c>
      <c r="B40" s="38"/>
      <c r="C40" s="42"/>
      <c r="D40" s="71"/>
      <c r="F40" s="71">
        <v>-404</v>
      </c>
    </row>
    <row r="41" spans="1:6" ht="12.75">
      <c r="A41" s="36" t="s">
        <v>93</v>
      </c>
      <c r="B41" s="38"/>
      <c r="C41" s="42"/>
      <c r="D41" s="30"/>
      <c r="F41" s="29">
        <v>-404</v>
      </c>
    </row>
    <row r="42" spans="1:6" ht="12.75">
      <c r="A42" s="27" t="s">
        <v>94</v>
      </c>
      <c r="B42" s="41"/>
      <c r="C42" s="71"/>
      <c r="D42" s="30" t="s">
        <v>63</v>
      </c>
      <c r="F42" s="30" t="s">
        <v>63</v>
      </c>
    </row>
    <row r="43" spans="1:6" ht="12.75">
      <c r="A43" s="37" t="s">
        <v>102</v>
      </c>
      <c r="B43" s="38"/>
      <c r="C43" s="71">
        <f>C27</f>
        <v>1085577</v>
      </c>
      <c r="D43" s="35">
        <f>D27+D40</f>
        <v>832386</v>
      </c>
      <c r="E43" s="74">
        <f>E27</f>
        <v>1603950</v>
      </c>
      <c r="F43" s="35">
        <f>F27+F40</f>
        <v>485918</v>
      </c>
    </row>
    <row r="44" spans="1:6" ht="12.75">
      <c r="A44" s="36" t="s">
        <v>103</v>
      </c>
      <c r="B44" s="38"/>
      <c r="C44" s="42"/>
      <c r="D44" s="33"/>
      <c r="E44" s="69"/>
      <c r="F44" s="30"/>
    </row>
    <row r="45" spans="1:6" ht="12.75">
      <c r="A45" s="36" t="s">
        <v>93</v>
      </c>
      <c r="B45" s="38"/>
      <c r="C45" s="42">
        <f>C29</f>
        <v>1074590</v>
      </c>
      <c r="D45" s="33">
        <v>833165</v>
      </c>
      <c r="E45" s="68">
        <f>E29</f>
        <v>1591043</v>
      </c>
      <c r="F45" s="42">
        <v>735924</v>
      </c>
    </row>
    <row r="46" spans="1:6" ht="12.75">
      <c r="A46" s="27" t="s">
        <v>94</v>
      </c>
      <c r="C46" s="42">
        <f>C30</f>
        <v>10987</v>
      </c>
      <c r="D46" s="81">
        <v>-779</v>
      </c>
      <c r="E46" s="68">
        <f>E30</f>
        <v>12907</v>
      </c>
      <c r="F46" s="68">
        <f>F30</f>
        <v>22507</v>
      </c>
    </row>
    <row r="47" spans="1:6" ht="14.25">
      <c r="A47" s="23"/>
      <c r="B47" s="7"/>
      <c r="C47" s="7"/>
      <c r="D47" s="7"/>
      <c r="E47" s="7"/>
      <c r="F47" s="7"/>
    </row>
    <row r="48" spans="1:6" ht="12.75">
      <c r="A48" s="6" t="s">
        <v>120</v>
      </c>
      <c r="B48" s="7"/>
      <c r="C48" s="7"/>
      <c r="D48" s="7"/>
      <c r="E48" s="7"/>
      <c r="F48" s="7"/>
    </row>
    <row r="49" spans="1:6" ht="12.75">
      <c r="A49" s="6"/>
      <c r="B49" s="5"/>
      <c r="C49" s="5"/>
      <c r="D49" s="5"/>
      <c r="E49" s="7" t="s">
        <v>21</v>
      </c>
      <c r="F49" s="7"/>
    </row>
    <row r="50" spans="1:6" ht="12.75">
      <c r="A50" s="5" t="s">
        <v>124</v>
      </c>
      <c r="B50" s="6"/>
      <c r="C50" s="7" t="s">
        <v>21</v>
      </c>
      <c r="D50" s="7"/>
      <c r="E50" s="96" t="s">
        <v>82</v>
      </c>
      <c r="F50" s="96"/>
    </row>
    <row r="51" spans="1:6" ht="12.75">
      <c r="A51" s="6" t="s">
        <v>119</v>
      </c>
      <c r="B51" s="7"/>
      <c r="C51" s="96" t="s">
        <v>82</v>
      </c>
      <c r="D51" s="96"/>
      <c r="E51" s="96" t="s">
        <v>84</v>
      </c>
      <c r="F51" s="96"/>
    </row>
    <row r="52" spans="1:4" ht="14.25">
      <c r="A52" s="6" t="s">
        <v>83</v>
      </c>
      <c r="B52" s="23"/>
      <c r="C52" s="96" t="s">
        <v>84</v>
      </c>
      <c r="D52" s="96"/>
    </row>
    <row r="53" ht="14.25">
      <c r="A53" s="23"/>
    </row>
  </sheetData>
  <sheetProtection/>
  <mergeCells count="7">
    <mergeCell ref="C52:D52"/>
    <mergeCell ref="E50:F50"/>
    <mergeCell ref="E51:F51"/>
    <mergeCell ref="A2:F2"/>
    <mergeCell ref="A3:F3"/>
    <mergeCell ref="A4:F4"/>
    <mergeCell ref="C51:D51"/>
  </mergeCells>
  <printOptions/>
  <pageMargins left="0.9055118110236221" right="0.5118110236220472" top="0" bottom="0" header="0.31496062992125984" footer="0.31496062992125984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4"/>
  <sheetViews>
    <sheetView zoomScalePageLayoutView="0" workbookViewId="0" topLeftCell="A40">
      <selection activeCell="C6" sqref="C6"/>
    </sheetView>
  </sheetViews>
  <sheetFormatPr defaultColWidth="9.140625" defaultRowHeight="12.75"/>
  <cols>
    <col min="1" max="1" width="53.7109375" style="0" customWidth="1"/>
    <col min="2" max="2" width="16.140625" style="0" customWidth="1"/>
    <col min="3" max="3" width="15.8515625" style="0" customWidth="1"/>
  </cols>
  <sheetData>
    <row r="1" ht="14.25">
      <c r="A1" s="23" t="s">
        <v>65</v>
      </c>
    </row>
    <row r="2" spans="1:4" ht="12.75">
      <c r="A2" s="97" t="s">
        <v>107</v>
      </c>
      <c r="B2" s="97"/>
      <c r="C2" s="97"/>
      <c r="D2" s="97"/>
    </row>
    <row r="3" spans="1:4" ht="14.25">
      <c r="A3" s="98" t="s">
        <v>156</v>
      </c>
      <c r="B3" s="98"/>
      <c r="C3" s="98"/>
      <c r="D3" s="98"/>
    </row>
    <row r="4" spans="1:4" ht="14.25">
      <c r="A4" s="98" t="s">
        <v>26</v>
      </c>
      <c r="B4" s="98"/>
      <c r="C4" s="98"/>
      <c r="D4" s="98"/>
    </row>
    <row r="5" ht="12.75">
      <c r="C5" s="8" t="s">
        <v>108</v>
      </c>
    </row>
    <row r="6" spans="1:3" ht="38.25">
      <c r="A6" s="8"/>
      <c r="B6" s="77" t="s">
        <v>158</v>
      </c>
      <c r="C6" s="77" t="s">
        <v>159</v>
      </c>
    </row>
    <row r="7" spans="1:3" ht="15">
      <c r="A7" s="44" t="s">
        <v>109</v>
      </c>
      <c r="B7" s="9"/>
      <c r="C7" s="9"/>
    </row>
    <row r="8" spans="1:3" ht="12.75">
      <c r="A8" s="44" t="s">
        <v>37</v>
      </c>
      <c r="B8" s="50">
        <f>B10+B11+B13+B16+B14+B15</f>
        <v>3745571</v>
      </c>
      <c r="C8" s="50">
        <f>C10+C11+C13+C16+C14</f>
        <v>2855063</v>
      </c>
    </row>
    <row r="9" spans="1:3" ht="12.75">
      <c r="A9" s="46" t="s">
        <v>27</v>
      </c>
      <c r="B9" s="45"/>
      <c r="C9" s="45"/>
    </row>
    <row r="10" spans="1:3" ht="12.75">
      <c r="A10" s="46" t="s">
        <v>128</v>
      </c>
      <c r="B10" s="47">
        <v>2962159</v>
      </c>
      <c r="C10" s="47">
        <v>2792318</v>
      </c>
    </row>
    <row r="11" spans="1:3" ht="12.75">
      <c r="A11" s="46" t="s">
        <v>28</v>
      </c>
      <c r="B11" s="47">
        <v>6256</v>
      </c>
      <c r="C11" s="47">
        <v>7751</v>
      </c>
    </row>
    <row r="12" spans="1:3" ht="12.75" hidden="1">
      <c r="A12" s="46" t="s">
        <v>133</v>
      </c>
      <c r="B12" s="47"/>
      <c r="C12" s="47">
        <f>-C12</f>
        <v>0</v>
      </c>
    </row>
    <row r="13" spans="1:3" ht="12.75">
      <c r="A13" s="46" t="s">
        <v>110</v>
      </c>
      <c r="B13" s="47">
        <v>18547</v>
      </c>
      <c r="C13" s="47">
        <v>19060</v>
      </c>
    </row>
    <row r="14" spans="1:3" ht="12.75">
      <c r="A14" s="46" t="s">
        <v>133</v>
      </c>
      <c r="B14" s="47"/>
      <c r="C14" s="47"/>
    </row>
    <row r="15" spans="1:3" ht="12.75">
      <c r="A15" s="46" t="s">
        <v>153</v>
      </c>
      <c r="B15" s="47">
        <v>722245</v>
      </c>
      <c r="C15" s="47"/>
    </row>
    <row r="16" spans="1:3" ht="12.75">
      <c r="A16" s="46" t="s">
        <v>29</v>
      </c>
      <c r="B16" s="47">
        <v>36364</v>
      </c>
      <c r="C16" s="47">
        <v>35934</v>
      </c>
    </row>
    <row r="17" spans="1:3" ht="12.75">
      <c r="A17" s="44" t="s">
        <v>111</v>
      </c>
      <c r="B17" s="52">
        <f>B19+B20+B21+B22+B23+B24+B25</f>
        <v>2479204</v>
      </c>
      <c r="C17" s="52">
        <f>C19+C20+C21+C22+C23+C24+C25</f>
        <v>1712643</v>
      </c>
    </row>
    <row r="18" spans="1:3" ht="15">
      <c r="A18" s="46" t="s">
        <v>27</v>
      </c>
      <c r="B18" s="54"/>
      <c r="C18" s="54"/>
    </row>
    <row r="19" spans="1:3" ht="12.75">
      <c r="A19" s="46" t="s">
        <v>30</v>
      </c>
      <c r="B19" s="48">
        <v>902661</v>
      </c>
      <c r="C19" s="15">
        <v>795013</v>
      </c>
    </row>
    <row r="20" spans="1:3" ht="12.75">
      <c r="A20" s="46" t="s">
        <v>31</v>
      </c>
      <c r="B20" s="49">
        <v>780908</v>
      </c>
      <c r="C20" s="15">
        <v>274253</v>
      </c>
    </row>
    <row r="21" spans="1:3" ht="12.75">
      <c r="A21" s="46" t="s">
        <v>32</v>
      </c>
      <c r="B21" s="49">
        <v>176927</v>
      </c>
      <c r="C21" s="15">
        <v>191069</v>
      </c>
    </row>
    <row r="22" spans="1:3" ht="12.75">
      <c r="A22" s="46" t="s">
        <v>33</v>
      </c>
      <c r="B22" s="48">
        <v>50551</v>
      </c>
      <c r="C22" s="15">
        <v>56054</v>
      </c>
    </row>
    <row r="23" spans="1:3" ht="12.75">
      <c r="A23" s="46" t="s">
        <v>34</v>
      </c>
      <c r="B23" s="49">
        <v>110977</v>
      </c>
      <c r="C23" s="15">
        <v>138711</v>
      </c>
    </row>
    <row r="24" spans="1:3" ht="12.75">
      <c r="A24" s="46" t="s">
        <v>35</v>
      </c>
      <c r="B24" s="49">
        <v>205915</v>
      </c>
      <c r="C24" s="15">
        <v>183640</v>
      </c>
    </row>
    <row r="25" spans="1:3" ht="12.75">
      <c r="A25" s="46" t="s">
        <v>36</v>
      </c>
      <c r="B25" s="49">
        <v>251265</v>
      </c>
      <c r="C25" s="15">
        <v>73903</v>
      </c>
    </row>
    <row r="26" spans="1:3" ht="25.5">
      <c r="A26" s="22" t="s">
        <v>112</v>
      </c>
      <c r="B26" s="52">
        <f>B8-B17</f>
        <v>1266367</v>
      </c>
      <c r="C26" s="52">
        <f>C8-C17</f>
        <v>1142420</v>
      </c>
    </row>
    <row r="27" spans="1:3" ht="15">
      <c r="A27" s="44" t="s">
        <v>113</v>
      </c>
      <c r="B27" s="54"/>
      <c r="C27" s="54"/>
    </row>
    <row r="28" spans="1:3" ht="12.75">
      <c r="A28" s="44" t="s">
        <v>37</v>
      </c>
      <c r="B28" s="50">
        <f>B30+B33+B31+B32+B34</f>
        <v>69272</v>
      </c>
      <c r="C28" s="50">
        <f>C30+C31+C33</f>
        <v>16944</v>
      </c>
    </row>
    <row r="29" spans="1:3" ht="15">
      <c r="A29" s="46" t="s">
        <v>27</v>
      </c>
      <c r="B29" s="54"/>
      <c r="C29" s="54"/>
    </row>
    <row r="30" spans="1:3" ht="12.75">
      <c r="A30" s="46" t="s">
        <v>38</v>
      </c>
      <c r="B30" s="47">
        <v>600</v>
      </c>
      <c r="C30" s="15">
        <v>430</v>
      </c>
    </row>
    <row r="31" spans="1:3" ht="12.75">
      <c r="A31" s="46" t="s">
        <v>145</v>
      </c>
      <c r="B31" s="47">
        <v>2000</v>
      </c>
      <c r="C31" s="15"/>
    </row>
    <row r="32" spans="1:3" ht="12.75">
      <c r="A32" s="46" t="s">
        <v>132</v>
      </c>
      <c r="B32" s="47"/>
      <c r="C32" s="15"/>
    </row>
    <row r="33" spans="1:3" ht="12.75">
      <c r="A33" s="46" t="s">
        <v>114</v>
      </c>
      <c r="B33" s="47">
        <v>66672</v>
      </c>
      <c r="C33" s="15">
        <v>16514</v>
      </c>
    </row>
    <row r="34" spans="1:3" ht="12.75">
      <c r="A34" s="46" t="s">
        <v>146</v>
      </c>
      <c r="B34" s="47"/>
      <c r="C34" s="15"/>
    </row>
    <row r="35" spans="1:3" ht="12.75">
      <c r="A35" s="44" t="s">
        <v>111</v>
      </c>
      <c r="B35" s="50">
        <f>B37+B38+B40+B41+B45+B39+B42</f>
        <v>129200</v>
      </c>
      <c r="C35" s="50">
        <f>C37+C38+C39+C40+C41+C43+C45</f>
        <v>424412</v>
      </c>
    </row>
    <row r="36" spans="1:3" ht="15">
      <c r="A36" s="46" t="s">
        <v>27</v>
      </c>
      <c r="B36" s="54"/>
      <c r="C36" s="54"/>
    </row>
    <row r="37" spans="1:3" ht="12.75">
      <c r="A37" s="46" t="s">
        <v>39</v>
      </c>
      <c r="B37" s="47">
        <v>78572</v>
      </c>
      <c r="C37" s="47">
        <v>38020</v>
      </c>
    </row>
    <row r="38" spans="1:3" ht="12.75">
      <c r="A38" s="46" t="s">
        <v>40</v>
      </c>
      <c r="B38" s="49"/>
      <c r="C38" s="47">
        <v>5407</v>
      </c>
    </row>
    <row r="39" spans="1:3" ht="12.75">
      <c r="A39" s="51" t="s">
        <v>115</v>
      </c>
      <c r="B39" s="49">
        <v>906</v>
      </c>
      <c r="C39" s="48"/>
    </row>
    <row r="40" spans="1:3" ht="12.75">
      <c r="A40" s="46" t="s">
        <v>41</v>
      </c>
      <c r="B40" s="49">
        <v>42325</v>
      </c>
      <c r="C40" s="15">
        <v>344255</v>
      </c>
    </row>
    <row r="41" spans="1:3" ht="12.75">
      <c r="A41" s="46" t="s">
        <v>42</v>
      </c>
      <c r="B41" s="49"/>
      <c r="C41" s="47">
        <v>36730</v>
      </c>
    </row>
    <row r="42" spans="1:3" ht="12.75">
      <c r="A42" s="46" t="s">
        <v>147</v>
      </c>
      <c r="B42" s="72">
        <v>7397</v>
      </c>
      <c r="C42" s="47" t="s">
        <v>63</v>
      </c>
    </row>
    <row r="43" spans="1:3" ht="12.75" hidden="1">
      <c r="A43" s="46" t="s">
        <v>153</v>
      </c>
      <c r="B43" s="72"/>
      <c r="C43" s="47"/>
    </row>
    <row r="44" spans="1:3" ht="12.75" hidden="1">
      <c r="A44" s="46" t="s">
        <v>135</v>
      </c>
      <c r="B44" s="72"/>
      <c r="C44" s="47"/>
    </row>
    <row r="45" spans="1:3" ht="12.75" hidden="1">
      <c r="A45" s="46" t="s">
        <v>129</v>
      </c>
      <c r="B45" s="47"/>
      <c r="C45" s="47"/>
    </row>
    <row r="46" spans="1:3" ht="25.5">
      <c r="A46" s="22" t="s">
        <v>58</v>
      </c>
      <c r="B46" s="50">
        <f>B28-B35</f>
        <v>-59928</v>
      </c>
      <c r="C46" s="50">
        <f>C28-C35</f>
        <v>-407468</v>
      </c>
    </row>
    <row r="47" spans="1:3" ht="15">
      <c r="A47" s="22" t="s">
        <v>116</v>
      </c>
      <c r="B47" s="54"/>
      <c r="C47" s="54"/>
    </row>
    <row r="48" spans="1:3" ht="16.5" customHeight="1">
      <c r="A48" s="22" t="s">
        <v>37</v>
      </c>
      <c r="B48" s="50">
        <f>B50+B49</f>
        <v>151329</v>
      </c>
      <c r="C48" s="50">
        <f>C50</f>
        <v>0</v>
      </c>
    </row>
    <row r="49" spans="1:3" ht="16.5" customHeight="1">
      <c r="A49" s="21" t="s">
        <v>163</v>
      </c>
      <c r="B49" s="50">
        <v>389</v>
      </c>
      <c r="C49" s="50"/>
    </row>
    <row r="50" spans="1:3" ht="12.75">
      <c r="A50" s="21" t="s">
        <v>43</v>
      </c>
      <c r="B50" s="47">
        <v>150940</v>
      </c>
      <c r="C50" s="47"/>
    </row>
    <row r="51" spans="1:3" ht="12.75">
      <c r="A51" s="44" t="s">
        <v>111</v>
      </c>
      <c r="B51" s="50">
        <f>B53+B55+B54</f>
        <v>1879622</v>
      </c>
      <c r="C51" s="50">
        <f>C53+C55+C54</f>
        <v>14719</v>
      </c>
    </row>
    <row r="52" spans="1:3" ht="15">
      <c r="A52" s="46" t="s">
        <v>27</v>
      </c>
      <c r="B52" s="54"/>
      <c r="C52" s="54"/>
    </row>
    <row r="53" spans="1:3" ht="12.75">
      <c r="A53" s="46" t="s">
        <v>44</v>
      </c>
      <c r="B53" s="47">
        <v>698162</v>
      </c>
      <c r="C53" s="15">
        <v>4464</v>
      </c>
    </row>
    <row r="54" spans="1:3" ht="12.75">
      <c r="A54" s="46" t="s">
        <v>129</v>
      </c>
      <c r="B54" s="47">
        <v>8338</v>
      </c>
      <c r="C54" s="15">
        <v>8338</v>
      </c>
    </row>
    <row r="55" spans="1:3" ht="12.75">
      <c r="A55" s="46" t="s">
        <v>45</v>
      </c>
      <c r="B55" s="47">
        <v>1173122</v>
      </c>
      <c r="C55" s="15">
        <v>1917</v>
      </c>
    </row>
    <row r="56" spans="1:3" ht="20.25" customHeight="1">
      <c r="A56" s="22" t="s">
        <v>117</v>
      </c>
      <c r="B56" s="20">
        <f>B48-B51</f>
        <v>-1728293</v>
      </c>
      <c r="C56" s="20">
        <f>C48-C51</f>
        <v>-14719</v>
      </c>
    </row>
    <row r="57" spans="1:3" ht="12.75">
      <c r="A57" s="22" t="s">
        <v>46</v>
      </c>
      <c r="B57" s="52">
        <f>B26+B46+B56</f>
        <v>-521854</v>
      </c>
      <c r="C57" s="52">
        <f>C26+C46+C56</f>
        <v>720233</v>
      </c>
    </row>
    <row r="58" spans="1:3" ht="12.75">
      <c r="A58" s="22" t="s">
        <v>148</v>
      </c>
      <c r="B58" s="52">
        <v>111538</v>
      </c>
      <c r="C58" s="52"/>
    </row>
    <row r="59" spans="1:3" ht="25.5">
      <c r="A59" s="21" t="s">
        <v>47</v>
      </c>
      <c r="B59" s="47">
        <v>2912108</v>
      </c>
      <c r="C59" s="15">
        <v>296513</v>
      </c>
    </row>
    <row r="60" spans="1:3" ht="13.5" customHeight="1">
      <c r="A60" s="21" t="s">
        <v>48</v>
      </c>
      <c r="B60" s="63">
        <f>B59+B57+B58</f>
        <v>2501792</v>
      </c>
      <c r="C60" s="47">
        <f>C59+C57+C58</f>
        <v>1016746</v>
      </c>
    </row>
    <row r="61" ht="12.75">
      <c r="A61" s="6" t="s">
        <v>120</v>
      </c>
    </row>
    <row r="62" spans="1:3" ht="26.25" customHeight="1">
      <c r="A62" s="2" t="s">
        <v>81</v>
      </c>
      <c r="B62" s="99" t="s">
        <v>121</v>
      </c>
      <c r="C62" s="99"/>
    </row>
    <row r="63" spans="1:3" ht="14.25">
      <c r="A63" s="23" t="s">
        <v>119</v>
      </c>
      <c r="B63" s="98" t="s">
        <v>82</v>
      </c>
      <c r="C63" s="98"/>
    </row>
    <row r="64" spans="1:3" ht="14.25">
      <c r="A64" s="23" t="s">
        <v>83</v>
      </c>
      <c r="B64" s="98" t="s">
        <v>84</v>
      </c>
      <c r="C64" s="98"/>
    </row>
  </sheetData>
  <sheetProtection/>
  <mergeCells count="6">
    <mergeCell ref="A3:D3"/>
    <mergeCell ref="A4:D4"/>
    <mergeCell ref="B63:C63"/>
    <mergeCell ref="B64:C64"/>
    <mergeCell ref="B62:C62"/>
    <mergeCell ref="A2:D2"/>
  </mergeCells>
  <printOptions/>
  <pageMargins left="0.7086614173228347" right="0.11811023622047245" top="0" bottom="0.15748031496062992" header="0.31496062992125984" footer="0.31496062992125984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J30"/>
  <sheetViews>
    <sheetView zoomScalePageLayoutView="0" workbookViewId="0" topLeftCell="A7">
      <selection activeCell="G17" sqref="G17"/>
    </sheetView>
  </sheetViews>
  <sheetFormatPr defaultColWidth="9.140625" defaultRowHeight="12.75"/>
  <cols>
    <col min="1" max="1" width="31.140625" style="0" customWidth="1"/>
    <col min="2" max="2" width="10.28125" style="0" customWidth="1"/>
    <col min="3" max="3" width="10.8515625" style="0" customWidth="1"/>
    <col min="4" max="4" width="13.00390625" style="0" customWidth="1"/>
    <col min="5" max="5" width="14.7109375" style="0" customWidth="1"/>
    <col min="6" max="6" width="16.140625" style="0" customWidth="1"/>
    <col min="7" max="7" width="11.140625" style="0" customWidth="1"/>
    <col min="8" max="8" width="12.421875" style="0" customWidth="1"/>
    <col min="9" max="9" width="11.421875" style="0" customWidth="1"/>
  </cols>
  <sheetData>
    <row r="3" spans="1:9" ht="12.75">
      <c r="A3" s="97" t="s">
        <v>104</v>
      </c>
      <c r="B3" s="97"/>
      <c r="C3" s="97"/>
      <c r="D3" s="97"/>
      <c r="E3" s="97"/>
      <c r="F3" s="97"/>
      <c r="G3" s="97"/>
      <c r="H3" s="97"/>
      <c r="I3" s="97"/>
    </row>
    <row r="4" spans="1:9" ht="12.75">
      <c r="A4" s="96" t="s">
        <v>156</v>
      </c>
      <c r="B4" s="96"/>
      <c r="C4" s="96"/>
      <c r="D4" s="96"/>
      <c r="E4" s="96"/>
      <c r="F4" s="96"/>
      <c r="G4" s="96"/>
      <c r="H4" s="96"/>
      <c r="I4" s="96"/>
    </row>
    <row r="5" spans="1:9" ht="12.75">
      <c r="A5" s="6"/>
      <c r="B5" s="1"/>
      <c r="C5" s="1"/>
      <c r="D5" s="1"/>
      <c r="E5" s="1"/>
      <c r="F5" s="1"/>
      <c r="G5" s="1"/>
      <c r="H5" s="1"/>
      <c r="I5" s="1"/>
    </row>
    <row r="6" spans="2:9" ht="12.75">
      <c r="B6" s="25"/>
      <c r="C6" s="25"/>
      <c r="D6" s="25"/>
      <c r="E6" s="25"/>
      <c r="F6" s="25"/>
      <c r="G6" s="25"/>
      <c r="H6" s="25"/>
      <c r="I6" s="25" t="s">
        <v>67</v>
      </c>
    </row>
    <row r="7" spans="1:10" ht="15">
      <c r="A7" s="100" t="s">
        <v>105</v>
      </c>
      <c r="B7" s="102" t="s">
        <v>49</v>
      </c>
      <c r="C7" s="102"/>
      <c r="D7" s="102"/>
      <c r="E7" s="102"/>
      <c r="F7" s="102"/>
      <c r="G7" s="102"/>
      <c r="H7" s="56"/>
      <c r="I7" s="56"/>
      <c r="J7" s="4"/>
    </row>
    <row r="8" spans="1:10" ht="12.75">
      <c r="A8" s="100"/>
      <c r="B8" s="102" t="s">
        <v>19</v>
      </c>
      <c r="C8" s="100" t="s">
        <v>126</v>
      </c>
      <c r="D8" s="100" t="s">
        <v>164</v>
      </c>
      <c r="E8" s="100" t="s">
        <v>131</v>
      </c>
      <c r="F8" s="56"/>
      <c r="G8" s="56"/>
      <c r="H8" s="56"/>
      <c r="I8" s="56"/>
      <c r="J8" s="101"/>
    </row>
    <row r="9" spans="1:10" ht="25.5">
      <c r="A9" s="100"/>
      <c r="B9" s="102"/>
      <c r="C9" s="100"/>
      <c r="D9" s="100"/>
      <c r="E9" s="100"/>
      <c r="F9" s="56" t="s">
        <v>106</v>
      </c>
      <c r="G9" s="56"/>
      <c r="H9" s="56" t="s">
        <v>125</v>
      </c>
      <c r="I9" s="56" t="s">
        <v>50</v>
      </c>
      <c r="J9" s="101"/>
    </row>
    <row r="10" spans="1:10" ht="53.25" customHeight="1">
      <c r="A10" s="100"/>
      <c r="B10" s="102"/>
      <c r="C10" s="100"/>
      <c r="D10" s="100"/>
      <c r="E10" s="100"/>
      <c r="F10" s="55"/>
      <c r="G10" s="56" t="s">
        <v>51</v>
      </c>
      <c r="H10" s="55"/>
      <c r="I10" s="55"/>
      <c r="J10" s="4"/>
    </row>
    <row r="11" spans="1:10" ht="15">
      <c r="A11" s="57" t="s">
        <v>154</v>
      </c>
      <c r="B11" s="58">
        <v>1362600</v>
      </c>
      <c r="C11" s="58">
        <v>50293</v>
      </c>
      <c r="D11" s="59" t="s">
        <v>63</v>
      </c>
      <c r="E11" s="59">
        <v>-11394</v>
      </c>
      <c r="F11" s="58">
        <v>13871876</v>
      </c>
      <c r="G11" s="58">
        <f>B11+C11+F11+E11</f>
        <v>15273375</v>
      </c>
      <c r="H11" s="58">
        <v>188070</v>
      </c>
      <c r="I11" s="58">
        <f>G11+H11</f>
        <v>15461445</v>
      </c>
      <c r="J11" s="4"/>
    </row>
    <row r="12" spans="1:10" ht="15">
      <c r="A12" s="60" t="s">
        <v>59</v>
      </c>
      <c r="B12" s="8" t="s">
        <v>63</v>
      </c>
      <c r="C12" s="1"/>
      <c r="D12" s="1"/>
      <c r="E12" s="1"/>
      <c r="F12" s="61">
        <v>1074590</v>
      </c>
      <c r="G12" s="61">
        <f>F12</f>
        <v>1074590</v>
      </c>
      <c r="H12" s="61">
        <v>10987</v>
      </c>
      <c r="I12" s="61">
        <f>G12+H12</f>
        <v>1085577</v>
      </c>
      <c r="J12" s="4"/>
    </row>
    <row r="13" spans="1:10" ht="26.25">
      <c r="A13" s="66" t="s">
        <v>54</v>
      </c>
      <c r="B13" s="8" t="s">
        <v>63</v>
      </c>
      <c r="C13" s="61">
        <v>-2234</v>
      </c>
      <c r="D13" s="1"/>
      <c r="E13" s="1"/>
      <c r="F13" s="61">
        <v>2234</v>
      </c>
      <c r="G13" s="8" t="s">
        <v>63</v>
      </c>
      <c r="H13" s="1"/>
      <c r="I13" s="1"/>
      <c r="J13" s="4"/>
    </row>
    <row r="14" spans="1:10" ht="15">
      <c r="A14" s="66" t="s">
        <v>155</v>
      </c>
      <c r="B14" s="8"/>
      <c r="C14" s="61"/>
      <c r="D14" s="1">
        <v>259</v>
      </c>
      <c r="E14" s="1">
        <v>130</v>
      </c>
      <c r="F14" s="61"/>
      <c r="G14" s="8">
        <f>SUM(B14:F14)</f>
        <v>389</v>
      </c>
      <c r="H14" s="1"/>
      <c r="I14" s="1">
        <v>389</v>
      </c>
      <c r="J14" s="4"/>
    </row>
    <row r="15" spans="1:10" ht="15">
      <c r="A15" s="60" t="s">
        <v>52</v>
      </c>
      <c r="B15" s="8" t="s">
        <v>63</v>
      </c>
      <c r="C15" s="1"/>
      <c r="D15" s="1"/>
      <c r="E15" s="1"/>
      <c r="F15" s="75"/>
      <c r="G15" s="75"/>
      <c r="H15" s="75"/>
      <c r="I15" s="75">
        <f>G15+H15</f>
        <v>0</v>
      </c>
      <c r="J15" s="4"/>
    </row>
    <row r="16" spans="1:10" ht="15" customHeight="1" hidden="1">
      <c r="A16" s="66" t="s">
        <v>134</v>
      </c>
      <c r="B16" s="8"/>
      <c r="C16" s="1"/>
      <c r="D16" s="75"/>
      <c r="E16" s="75"/>
      <c r="F16" s="75"/>
      <c r="G16" s="75">
        <f>E16</f>
        <v>0</v>
      </c>
      <c r="H16" s="75"/>
      <c r="I16" s="75">
        <f>G16</f>
        <v>0</v>
      </c>
      <c r="J16" s="4"/>
    </row>
    <row r="17" spans="1:10" ht="15">
      <c r="A17" s="57" t="s">
        <v>166</v>
      </c>
      <c r="B17" s="59" t="s">
        <v>127</v>
      </c>
      <c r="C17" s="58">
        <f>C11+C13</f>
        <v>48059</v>
      </c>
      <c r="D17" s="76">
        <f>SUM(D12:D16)</f>
        <v>259</v>
      </c>
      <c r="E17" s="76">
        <f>E11+E14</f>
        <v>-11264</v>
      </c>
      <c r="F17" s="58">
        <f>F11+F12+F13+F15+F16</f>
        <v>14948700</v>
      </c>
      <c r="G17" s="58">
        <f>G11+G12+G15+G16+G14</f>
        <v>16348354</v>
      </c>
      <c r="H17" s="58">
        <f>H11+H12+H15</f>
        <v>199057</v>
      </c>
      <c r="I17" s="58">
        <f>I11+I12+I15+I16+I14</f>
        <v>16547411</v>
      </c>
      <c r="J17" s="4"/>
    </row>
    <row r="18" spans="1:10" ht="15">
      <c r="A18" s="62"/>
      <c r="B18" s="1"/>
      <c r="C18" s="1"/>
      <c r="D18" s="1"/>
      <c r="E18" s="1"/>
      <c r="F18" s="1"/>
      <c r="G18" s="1"/>
      <c r="H18" s="1"/>
      <c r="I18" s="1"/>
      <c r="J18" s="4"/>
    </row>
    <row r="19" spans="1:10" ht="15">
      <c r="A19" s="84" t="s">
        <v>118</v>
      </c>
      <c r="B19" s="85">
        <v>1362600</v>
      </c>
      <c r="C19" s="85">
        <v>61743</v>
      </c>
      <c r="D19" s="85"/>
      <c r="E19" s="85"/>
      <c r="F19" s="85">
        <v>10848994</v>
      </c>
      <c r="G19" s="85">
        <f>B19+C19+F19</f>
        <v>12273337</v>
      </c>
      <c r="H19" s="85">
        <v>192748</v>
      </c>
      <c r="I19" s="85">
        <f>G19+H19</f>
        <v>12466085</v>
      </c>
      <c r="J19" s="4"/>
    </row>
    <row r="20" spans="1:10" ht="15">
      <c r="A20" s="86" t="s">
        <v>59</v>
      </c>
      <c r="B20" s="87" t="s">
        <v>63</v>
      </c>
      <c r="C20" s="88"/>
      <c r="D20" s="89"/>
      <c r="E20" s="89"/>
      <c r="F20" s="88">
        <v>833165</v>
      </c>
      <c r="G20" s="88">
        <f>D20+F20</f>
        <v>833165</v>
      </c>
      <c r="H20" s="88">
        <v>-779</v>
      </c>
      <c r="I20" s="88">
        <f>G20+H20</f>
        <v>832386</v>
      </c>
      <c r="J20" s="4"/>
    </row>
    <row r="21" spans="1:10" ht="15">
      <c r="A21" s="86" t="s">
        <v>54</v>
      </c>
      <c r="B21" s="87" t="s">
        <v>63</v>
      </c>
      <c r="C21" s="88">
        <v>-3984</v>
      </c>
      <c r="D21" s="89"/>
      <c r="E21" s="89"/>
      <c r="F21" s="88">
        <v>3984</v>
      </c>
      <c r="G21" s="89"/>
      <c r="H21" s="89"/>
      <c r="I21" s="89"/>
      <c r="J21" s="4"/>
    </row>
    <row r="22" spans="1:10" ht="15">
      <c r="A22" s="86" t="s">
        <v>52</v>
      </c>
      <c r="B22" s="87" t="s">
        <v>63</v>
      </c>
      <c r="C22" s="89"/>
      <c r="D22" s="89"/>
      <c r="E22" s="89"/>
      <c r="F22" s="89"/>
      <c r="G22" s="89"/>
      <c r="H22" s="88"/>
      <c r="I22" s="88"/>
      <c r="J22" s="4"/>
    </row>
    <row r="23" spans="1:10" ht="15">
      <c r="A23" s="84" t="s">
        <v>162</v>
      </c>
      <c r="B23" s="85">
        <v>1362600</v>
      </c>
      <c r="C23" s="85">
        <f>SUM(C19:C22)</f>
        <v>57759</v>
      </c>
      <c r="D23" s="85">
        <f>SUM(D19:D22)</f>
        <v>0</v>
      </c>
      <c r="E23" s="85"/>
      <c r="F23" s="85">
        <f>F19+F20+F21+F22</f>
        <v>11686143</v>
      </c>
      <c r="G23" s="85">
        <f>G19+G20+G22</f>
        <v>13106502</v>
      </c>
      <c r="H23" s="85">
        <f>H19+H20+H22</f>
        <v>191969</v>
      </c>
      <c r="I23" s="85">
        <f>I19+I20+I22</f>
        <v>13298471</v>
      </c>
      <c r="J23" s="4"/>
    </row>
    <row r="24" spans="1:9" ht="12.75">
      <c r="A24" s="1"/>
      <c r="B24" s="1"/>
      <c r="C24" s="1"/>
      <c r="D24" s="1"/>
      <c r="E24" s="1"/>
      <c r="F24" s="1"/>
      <c r="G24" s="1"/>
      <c r="H24" s="1"/>
      <c r="I24" s="1"/>
    </row>
    <row r="26" spans="1:5" ht="24.75" customHeight="1">
      <c r="A26" s="103" t="s">
        <v>120</v>
      </c>
      <c r="B26" s="103"/>
      <c r="C26" s="7"/>
      <c r="D26" s="7"/>
      <c r="E26" s="7"/>
    </row>
    <row r="27" spans="1:5" ht="12.75">
      <c r="A27" s="6"/>
      <c r="B27" s="7"/>
      <c r="C27" s="7"/>
      <c r="D27" s="7"/>
      <c r="E27" s="7"/>
    </row>
    <row r="28" spans="1:5" ht="12.75">
      <c r="A28" s="5" t="s">
        <v>130</v>
      </c>
      <c r="B28" s="5"/>
      <c r="C28" s="7" t="s">
        <v>21</v>
      </c>
      <c r="D28" s="7"/>
      <c r="E28" s="7"/>
    </row>
    <row r="29" spans="1:5" ht="12.75">
      <c r="A29" s="6" t="s">
        <v>119</v>
      </c>
      <c r="B29" s="6"/>
      <c r="C29" s="96" t="s">
        <v>82</v>
      </c>
      <c r="D29" s="96"/>
      <c r="E29" s="64"/>
    </row>
    <row r="30" spans="1:5" ht="12.75">
      <c r="A30" s="6" t="s">
        <v>83</v>
      </c>
      <c r="B30" s="7"/>
      <c r="C30" s="96" t="s">
        <v>84</v>
      </c>
      <c r="D30" s="96"/>
      <c r="E30" s="64"/>
    </row>
  </sheetData>
  <sheetProtection/>
  <mergeCells count="12">
    <mergeCell ref="C29:D29"/>
    <mergeCell ref="C30:D30"/>
    <mergeCell ref="A26:B26"/>
    <mergeCell ref="A7:A10"/>
    <mergeCell ref="B7:G7"/>
    <mergeCell ref="C8:C10"/>
    <mergeCell ref="E8:E10"/>
    <mergeCell ref="D8:D10"/>
    <mergeCell ref="J8:J9"/>
    <mergeCell ref="A3:I3"/>
    <mergeCell ref="A4:I4"/>
    <mergeCell ref="B8:B10"/>
  </mergeCells>
  <printOptions/>
  <pageMargins left="0.9055118110236221" right="0.31496062992125984" top="0.15748031496062992" bottom="0.15748031496062992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Buh-3</dc:creator>
  <cp:keywords/>
  <dc:description/>
  <cp:lastModifiedBy>user</cp:lastModifiedBy>
  <cp:lastPrinted>2016-05-16T02:38:56Z</cp:lastPrinted>
  <dcterms:created xsi:type="dcterms:W3CDTF">2010-03-19T06:25:32Z</dcterms:created>
  <dcterms:modified xsi:type="dcterms:W3CDTF">2016-05-16T03:00:19Z</dcterms:modified>
  <cp:category/>
  <cp:version/>
  <cp:contentType/>
  <cp:contentStatus/>
</cp:coreProperties>
</file>