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sem.Mai\Desktop\IR\RESULTS\kase from irgibay\"/>
    </mc:Choice>
  </mc:AlternateContent>
  <bookViews>
    <workbookView xWindow="-108" yWindow="-108" windowWidth="23256" windowHeight="12576" tabRatio="842" activeTab="3"/>
  </bookViews>
  <sheets>
    <sheet name="О СОВОКУПНОМ ДОХОДЕ " sheetId="1" r:id="rId1"/>
    <sheet name="О ФИНАНСОВОМ ПОЛОЖЕНИИ" sheetId="2" r:id="rId2"/>
    <sheet name="ОБ ИЗМЕНЕНИЯХ В КАПИТАЛЕ" sheetId="3" r:id="rId3"/>
    <sheet name="О ДВИЖЕНИИ ДЕНЕЖНЫХ СРЕДСТВ" sheetId="4" r:id="rId4"/>
  </sheets>
  <definedNames>
    <definedName name="OLE_LINK27" localSheetId="1">'О ФИНАНСОВОМ ПОЛОЖЕНИИ'!$C$53</definedName>
    <definedName name="OLE_LINK37" localSheetId="3">'О ДВИЖЕНИИ ДЕНЕЖНЫХ СРЕДСТВ'!$C$61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27" i="2"/>
  <c r="F28" i="2"/>
  <c r="F39" i="2"/>
  <c r="F45" i="2"/>
  <c r="F52" i="2"/>
  <c r="F53" i="2"/>
  <c r="Q31" i="3"/>
  <c r="O31" i="3"/>
  <c r="M31" i="3"/>
  <c r="K31" i="3"/>
  <c r="I31" i="3"/>
  <c r="G31" i="3"/>
  <c r="E31" i="3"/>
  <c r="C31" i="3"/>
  <c r="M60" i="1"/>
  <c r="L60" i="1"/>
  <c r="K60" i="1"/>
  <c r="J60" i="1"/>
  <c r="M69" i="1"/>
  <c r="M68" i="1"/>
  <c r="M67" i="1"/>
  <c r="L69" i="1"/>
  <c r="L68" i="1"/>
  <c r="L67" i="1"/>
  <c r="K69" i="1"/>
  <c r="K68" i="1"/>
  <c r="K67" i="1"/>
  <c r="J69" i="1"/>
  <c r="J68" i="1"/>
  <c r="J67" i="1"/>
  <c r="G64" i="4"/>
  <c r="F64" i="4"/>
  <c r="G58" i="4"/>
  <c r="F58" i="4"/>
  <c r="G57" i="4"/>
  <c r="F57" i="4"/>
  <c r="G44" i="4"/>
  <c r="F44" i="4"/>
  <c r="G35" i="4"/>
  <c r="F35" i="4"/>
  <c r="G32" i="4"/>
  <c r="F32" i="4"/>
  <c r="G25" i="4"/>
  <c r="F25" i="4"/>
  <c r="Q30" i="3"/>
  <c r="O30" i="3"/>
  <c r="M30" i="3"/>
  <c r="K30" i="3"/>
  <c r="I30" i="3"/>
  <c r="G30" i="3"/>
  <c r="E30" i="3"/>
  <c r="C30" i="3"/>
  <c r="Q17" i="3"/>
  <c r="O17" i="3"/>
  <c r="M17" i="3"/>
  <c r="K17" i="3"/>
  <c r="I17" i="3"/>
  <c r="G17" i="3"/>
  <c r="E17" i="3"/>
  <c r="C17" i="3"/>
  <c r="G54" i="2"/>
  <c r="G53" i="2"/>
  <c r="G52" i="2"/>
  <c r="G45" i="2"/>
  <c r="G39" i="2"/>
  <c r="G28" i="2"/>
  <c r="G27" i="2"/>
  <c r="G17" i="2"/>
  <c r="F54" i="2"/>
  <c r="J39" i="1"/>
  <c r="J37" i="1"/>
  <c r="J32" i="1"/>
  <c r="J15" i="1"/>
</calcChain>
</file>

<file path=xl/sharedStrings.xml><?xml version="1.0" encoding="utf-8"?>
<sst xmlns="http://schemas.openxmlformats.org/spreadsheetml/2006/main" count="286" uniqueCount="170">
  <si>
    <t>Приме-чания</t>
  </si>
  <si>
    <t>За три месяца, закончившихся</t>
  </si>
  <si>
    <t>(не аудировано)</t>
  </si>
  <si>
    <t>Выручка и прочие доходы</t>
  </si>
  <si>
    <t>Пассажирские перевозки</t>
  </si>
  <si>
    <t>Груз и почта</t>
  </si>
  <si>
    <t>Прочие доходы</t>
  </si>
  <si>
    <t xml:space="preserve">Всего выручка и прочие доходы </t>
  </si>
  <si>
    <t>Операционные расходы</t>
  </si>
  <si>
    <t>Топливо</t>
  </si>
  <si>
    <t>Расходы по персоналу и экипажу</t>
  </si>
  <si>
    <t>Износ и амортизация</t>
  </si>
  <si>
    <t>Аэропортовое обслуживание и навигация</t>
  </si>
  <si>
    <t xml:space="preserve">Обслуживание пассажиров </t>
  </si>
  <si>
    <t xml:space="preserve">Инженерно-техническое обслуживание </t>
  </si>
  <si>
    <t>Расходы по реализации</t>
  </si>
  <si>
    <t xml:space="preserve">Консультационные, юридические и профессиональные услуги </t>
  </si>
  <si>
    <t>Страхование</t>
  </si>
  <si>
    <t>Информационные технологии</t>
  </si>
  <si>
    <t>Расходы по имуществу и офису</t>
  </si>
  <si>
    <t>Налоги, кроме подоходного налога</t>
  </si>
  <si>
    <t>Расходы по аренде воздушных судов</t>
  </si>
  <si>
    <t>Прочее</t>
  </si>
  <si>
    <t>Всего операционные расходы</t>
  </si>
  <si>
    <t>Финансовые доходы</t>
  </si>
  <si>
    <t>Финансовые расходы</t>
  </si>
  <si>
    <t>Убыток от курсовой разницы, нетто</t>
  </si>
  <si>
    <t>Расход по подоходному налогу</t>
  </si>
  <si>
    <t>Курсовая разница, не подлежащая реклассификации в состав прибыли или убытка в следующих периодах</t>
  </si>
  <si>
    <t>Прочий совокупный доход, подлежащий реклассификации в состав прибыли или убытка в последующих периодах:</t>
  </si>
  <si>
    <t>Хеджирование денежных потоков – эффективная часть изменений справедливой стоимости</t>
  </si>
  <si>
    <t>Корпоративный подоходный налог, связанный с хеджированием денежных потоков – эффективная часть изменений справедливой стоимости</t>
  </si>
  <si>
    <t>Реализованный чистый убыток по инструментам хеджирования денежных потоков</t>
  </si>
  <si>
    <t>Налоговый эффект по реализованному чистому убытку по инструментам хеджирования</t>
  </si>
  <si>
    <t>Прочий совокупный доход за период за вычетом подоходного налога</t>
  </si>
  <si>
    <t>31 декабря 2023 г.</t>
  </si>
  <si>
    <t>АКТИВЫ</t>
  </si>
  <si>
    <t>Долгосрочные активы</t>
  </si>
  <si>
    <t>Основные средства</t>
  </si>
  <si>
    <t>Нематериальные активы</t>
  </si>
  <si>
    <t>Авансы, выданные под долгосрочные активы</t>
  </si>
  <si>
    <t>Гарантийные депозиты</t>
  </si>
  <si>
    <t>Отложенные налоговые активы</t>
  </si>
  <si>
    <t>Торговая и прочая дебиторская задолженность</t>
  </si>
  <si>
    <t>Текущие активы</t>
  </si>
  <si>
    <t>Товарно-материальные запасы</t>
  </si>
  <si>
    <t>Авансы выданные</t>
  </si>
  <si>
    <t>Предоплата по подоходному налогу</t>
  </si>
  <si>
    <t xml:space="preserve">Торговая и прочая дебиторская задолженность </t>
  </si>
  <si>
    <t xml:space="preserve">Предоплата по прочим налогам </t>
  </si>
  <si>
    <t>Денежные средства и их эквиваленты</t>
  </si>
  <si>
    <t>Прочие финансовые активы</t>
  </si>
  <si>
    <t>Итого активы</t>
  </si>
  <si>
    <t>СОБСТВЕННЫЙ КАПИТАЛ И ОБЯЗАТЕЛЬСТВА</t>
  </si>
  <si>
    <t>Акционерный капитал</t>
  </si>
  <si>
    <t>Дополнительный оплаченный капитал</t>
  </si>
  <si>
    <t>Прочие резервы</t>
  </si>
  <si>
    <t>-</t>
  </si>
  <si>
    <t>Резерв по пересчету валюты отчетности</t>
  </si>
  <si>
    <t>Резерв по инструментам хеджирования, за вычетом налога</t>
  </si>
  <si>
    <t>Нераспределенная прибыль</t>
  </si>
  <si>
    <t>Итого собственный капитал</t>
  </si>
  <si>
    <t>Долгосрочные обязательства</t>
  </si>
  <si>
    <t>Обязательства по аренде</t>
  </si>
  <si>
    <t>Резерв на техническое обслуживание воздушных судов</t>
  </si>
  <si>
    <t xml:space="preserve">Прочие долгосрочные обязательства </t>
  </si>
  <si>
    <t>Текущие обязательства</t>
  </si>
  <si>
    <t>Займы</t>
  </si>
  <si>
    <t>Доходы будущих периодов</t>
  </si>
  <si>
    <t xml:space="preserve">Резерв на техническое обслуживание воздушных судов </t>
  </si>
  <si>
    <t>Торговая и прочая кредиторская задолженность</t>
  </si>
  <si>
    <t>Итого обязательства</t>
  </si>
  <si>
    <t>Итого собственный капитал и обязательства</t>
  </si>
  <si>
    <t>Балансовая стоимость акции (в тенге)*</t>
  </si>
  <si>
    <t>Акционерный</t>
  </si>
  <si>
    <t>капитал</t>
  </si>
  <si>
    <t>Резерв по инструментам хеджирования</t>
  </si>
  <si>
    <t>Нераспределен-ная</t>
  </si>
  <si>
    <t>прибыль</t>
  </si>
  <si>
    <t>На 1 января 2023 г.</t>
  </si>
  <si>
    <t>Прибыль за период (не аудировано)</t>
  </si>
  <si>
    <t>Курсовые разницы при пересчете из других валют</t>
  </si>
  <si>
    <t>Общий совокупный доход за период</t>
  </si>
  <si>
    <t>На 1 января 2024 г.</t>
  </si>
  <si>
    <t>Выпуск акций</t>
  </si>
  <si>
    <t>Расходы по выпуску</t>
  </si>
  <si>
    <t>ОПЕРАЦИОННАЯ ДЕЯТЕЛЬНОСТЬ</t>
  </si>
  <si>
    <t>Корректировки на:</t>
  </si>
  <si>
    <t>Износ и амортизацию основных средств и нематериальных активов</t>
  </si>
  <si>
    <t>Доход от продажи основных средств и запасов</t>
  </si>
  <si>
    <t>Изменение в резерве под обесценение авансов выданных, торговой дебиторской задолженности, гарантийных депозитов и денежных средств и их эквивалентов</t>
  </si>
  <si>
    <t>12, 14, 15,17</t>
  </si>
  <si>
    <t>Изменение в резерве отпусков</t>
  </si>
  <si>
    <t>Изменение в резерве по программе лояльности клиентов</t>
  </si>
  <si>
    <t>Финансовые доходы, за исключением обесценения</t>
  </si>
  <si>
    <t>Финансовые расходы, за исключением обесценения</t>
  </si>
  <si>
    <t>Денежные средства, полученные от операционной деятельности до изменений в оборотном капитале</t>
  </si>
  <si>
    <t>Изменение торговой и прочей дебиторской задолженности</t>
  </si>
  <si>
    <t>Изменение в предоплатах и авансах выданных</t>
  </si>
  <si>
    <t>Изменение товарно-материальных запасов</t>
  </si>
  <si>
    <t>Изменение торговой и прочей кредиторской задолженности и в резерве по техническому обслуживанию воздушных судов</t>
  </si>
  <si>
    <t xml:space="preserve">Изменение доходов будущих периодов </t>
  </si>
  <si>
    <t>Изменение по прочим финансовым активам</t>
  </si>
  <si>
    <t>Денежные средства, полученные от операционной деятельности</t>
  </si>
  <si>
    <t xml:space="preserve">Уплаченный подоходный налог </t>
  </si>
  <si>
    <t xml:space="preserve">Полученное вознаграждение </t>
  </si>
  <si>
    <t>Чистые денежные средства, полученные от операционной деятельности</t>
  </si>
  <si>
    <t>ИНВЕСТИЦИОННАЯ ДЕЯТЕЛЬНОСТЬ</t>
  </si>
  <si>
    <t>Приобретение основных средств</t>
  </si>
  <si>
    <t>Поступления от продажи основных средств</t>
  </si>
  <si>
    <t>Приобретение нематериальных активов</t>
  </si>
  <si>
    <t>Размещение банковских и гарантийных депозитов</t>
  </si>
  <si>
    <t>Погашение банковских и гарантийных депозитов</t>
  </si>
  <si>
    <t>Чистые денежные средства, использованные в инвестиционной деятельности</t>
  </si>
  <si>
    <t>ФИНАНСОВАЯ ДЕЯТЕЛЬНОСТЬ</t>
  </si>
  <si>
    <t>Выплаты по аренде</t>
  </si>
  <si>
    <t>Уплаченное вознаграждение</t>
  </si>
  <si>
    <t>Возврат займов и дополнительного финансирования от продажи с обратной арендой</t>
  </si>
  <si>
    <t>Полученные займы</t>
  </si>
  <si>
    <t>ЧИСТОЕ УВЕЛИЧЕНИЕ ДЕНЕЖНЫХ СРЕДСТВ И ИХ ЭКВИВАЛЕНТОВ</t>
  </si>
  <si>
    <t>Эффект изменения обменных курсов на денежные средства, удерживаемые в иностранной валюте</t>
  </si>
  <si>
    <t>Влияние движения ожидаемых кредитных убытков на денежные средства и остатки на банковских счетах</t>
  </si>
  <si>
    <t>СОКРАЩЕННЫЙ КОНСОЛИДИРОВАННЫЙ ПРОМЕЖУТОЧНЫЙ ОТЧЕТ О ПРИБЫЛИ ИЛИ УБЫТКЕ</t>
  </si>
  <si>
    <t>СОКРАЩЕННЫЙ КОНСОЛИДИРОВАННЫЙ ПРОМЕЖУТОЧНЫЙ ОТЧЕТ О ПРОЧЕМ СОВОКУПНОМ ДОХОДЕ</t>
  </si>
  <si>
    <t>СОКРАЩЕННЫЙ КОНСОЛИДИРОВАННЫЙ ПРОМЕЖУТОЧНЫЙ ОТЧЕТ ОБ ИЗМЕНЕНИЯХ В СОБСТВЕННОМ КАПИТАЛЕ</t>
  </si>
  <si>
    <t>Прибыль от продажи с обратной арендой</t>
  </si>
  <si>
    <t>Убытки от обесценения дебиторской задолженности</t>
  </si>
  <si>
    <t>Операционная прибыль</t>
  </si>
  <si>
    <t>Прибыль до налогообложения</t>
  </si>
  <si>
    <t>Прибыль за период</t>
  </si>
  <si>
    <t>Базовая прибыль на акцию (в тенге)*</t>
  </si>
  <si>
    <t>Разводненная прибыль на акцию (в тенге)*</t>
  </si>
  <si>
    <t>Приме-</t>
  </si>
  <si>
    <t>чания</t>
  </si>
  <si>
    <t>Совокупный доход за период</t>
  </si>
  <si>
    <r>
      <t>Собственный</t>
    </r>
    <r>
      <rPr>
        <b/>
        <sz val="10"/>
        <color rgb="FF000000"/>
        <rFont val="Times New Roman"/>
        <family val="1"/>
        <charset val="204"/>
      </rPr>
      <t xml:space="preserve"> капитал</t>
    </r>
  </si>
  <si>
    <t>Выкупленные акции</t>
  </si>
  <si>
    <t>Прочий совокупный доход: Реализованный убыток по инструментам хеджирования потоков денежных средств и эффективная часть изменений справедливой стоимости колл-опционов по топливу, за вычетом налога (не аудировано)</t>
  </si>
  <si>
    <t>Объявленные дивиденды</t>
  </si>
  <si>
    <t>Платежи, основанные на акциях, с расчетом долевых инструментов</t>
  </si>
  <si>
    <t>Резерв на неликвидные товарно-материальные запасы</t>
  </si>
  <si>
    <t>Начисление резерва по техническому обслуживанию воздушных судов</t>
  </si>
  <si>
    <t>Доход от досрочного возврата воздушного судна</t>
  </si>
  <si>
    <t>Поступления от выпуска акций</t>
  </si>
  <si>
    <t>Выплаченные дивиденды</t>
  </si>
  <si>
    <r>
      <t>(</t>
    </r>
    <r>
      <rPr>
        <i/>
        <sz val="10"/>
        <color theme="1"/>
        <rFont val="Times New Roman"/>
        <family val="1"/>
        <charset val="204"/>
      </rPr>
      <t>в тысячах казахстанских тенге)</t>
    </r>
  </si>
  <si>
    <t>АКЦИОНЕРНОЕ ОБЩЕСТВО «ЭЙР АСТАНА»</t>
  </si>
  <si>
    <t>ЗА ДЕВЯТЬ МЕСЯЦЕВ, ЗАКОНЧИВШИХСЯ 30 СЕНТЯБРЯ 2024 г. (НЕ АУДИРОВАНО)</t>
  </si>
  <si>
    <t>(в тысячах казахстанских тенге)</t>
  </si>
  <si>
    <t>30 сентября 2024 г.</t>
  </si>
  <si>
    <t>30 сентября 2023 г.</t>
  </si>
  <si>
    <t>За девять месяцев, закончившихся</t>
  </si>
  <si>
    <t>СОКРАЩЕННЫЙ КОНСОЛИДИРОВАННЫЙ ПРОМЕЖУТОЧНЫЙ ОТЧЕТ О ФИНАНСОВОМ ПОЛОЖЕНИИ ПО СОСТОЯНИЮ НА 30 СЕНТЯБРЯ 2024 г. (НЕ АУДИРОВАНО)</t>
  </si>
  <si>
    <t>На 30 сентября 2023 г. (не аудировано)</t>
  </si>
  <si>
    <t>На 30 сентября 2024 г. (не аудировано)</t>
  </si>
  <si>
    <t>Платежи, основанные на акциях, с расчетом долевыми инструментами</t>
  </si>
  <si>
    <t>Поступление от операции продажи двигателя c обратной арендой</t>
  </si>
  <si>
    <t>Приобретение собственных акций</t>
  </si>
  <si>
    <t>Чистые денежные средства, использованные в финансовой деятельности</t>
  </si>
  <si>
    <t>ДЕНЕЖНЫЕ СРЕДСТВА И ИХ ЭКВИВАЛЕНТЫ, на начало периода</t>
  </si>
  <si>
    <t>ДЕНЕЖНЫЕ СРЕДСТВА И ИХ ЭКВИВАЛЕНТЫ, на конец периода</t>
  </si>
  <si>
    <t>Питер Фостер</t>
  </si>
  <si>
    <t>Главный</t>
  </si>
  <si>
    <t>исполнительный</t>
  </si>
  <si>
    <t>директор</t>
  </si>
  <si>
    <t>Ибрахим Жанлыел</t>
  </si>
  <si>
    <t>Сауле Хасенова</t>
  </si>
  <si>
    <t>Исполнительный</t>
  </si>
  <si>
    <t>бухгалтер</t>
  </si>
  <si>
    <t>по финансам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</si>
</sst>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9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3" fontId="3" fillId="0" borderId="0" xfId="0" applyNumberFormat="1" applyFont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5" fillId="0" borderId="3" xfId="1" applyNumberFormat="1" applyFont="1" applyBorder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164" fontId="2" fillId="0" borderId="3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left" vertical="center" wrapText="1" indent="5"/>
    </xf>
    <xf numFmtId="164" fontId="5" fillId="0" borderId="2" xfId="1" applyNumberFormat="1" applyFont="1" applyBorder="1" applyAlignment="1">
      <alignment vertical="center" wrapText="1"/>
    </xf>
    <xf numFmtId="164" fontId="3" fillId="0" borderId="2" xfId="1" applyNumberFormat="1" applyFont="1" applyBorder="1" applyAlignment="1">
      <alignment horizontal="left" vertical="center" wrapText="1" indent="5"/>
    </xf>
    <xf numFmtId="164" fontId="2" fillId="0" borderId="2" xfId="1" applyNumberFormat="1" applyFont="1" applyBorder="1" applyAlignment="1">
      <alignment vertical="center" wrapText="1"/>
    </xf>
    <xf numFmtId="164" fontId="3" fillId="0" borderId="2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horizontal="left" vertical="center" wrapText="1" indent="5"/>
    </xf>
    <xf numFmtId="164" fontId="5" fillId="0" borderId="1" xfId="1" applyNumberFormat="1" applyFont="1" applyBorder="1" applyAlignment="1">
      <alignment horizontal="left" vertical="center" wrapText="1" indent="5"/>
    </xf>
    <xf numFmtId="164" fontId="2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vertical="center" wrapText="1"/>
    </xf>
    <xf numFmtId="164" fontId="5" fillId="0" borderId="0" xfId="1" applyNumberFormat="1" applyFont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8" fillId="0" borderId="3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43" fontId="13" fillId="0" borderId="0" xfId="1" applyFont="1" applyAlignment="1">
      <alignment vertical="center" wrapText="1"/>
    </xf>
    <xf numFmtId="43" fontId="14" fillId="0" borderId="0" xfId="1" applyFont="1" applyAlignment="1">
      <alignment vertical="center" wrapText="1"/>
    </xf>
    <xf numFmtId="164" fontId="13" fillId="0" borderId="0" xfId="1" applyNumberFormat="1" applyFont="1" applyAlignment="1">
      <alignment vertical="center" wrapText="1"/>
    </xf>
    <xf numFmtId="164" fontId="11" fillId="0" borderId="0" xfId="0" applyNumberFormat="1" applyFont="1"/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18" fillId="0" borderId="0" xfId="0" applyFont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8" xfId="0" applyBorder="1"/>
    <xf numFmtId="0" fontId="0" fillId="0" borderId="0" xfId="0"/>
    <xf numFmtId="0" fontId="0" fillId="0" borderId="8" xfId="0" applyBorder="1"/>
    <xf numFmtId="0" fontId="18" fillId="0" borderId="0" xfId="0" applyFont="1"/>
    <xf numFmtId="0" fontId="0" fillId="0" borderId="0" xfId="0"/>
    <xf numFmtId="0" fontId="0" fillId="0" borderId="8" xfId="0" applyBorder="1"/>
    <xf numFmtId="0" fontId="18" fillId="0" borderId="0" xfId="0" applyFont="1"/>
    <xf numFmtId="0" fontId="0" fillId="0" borderId="0" xfId="0"/>
    <xf numFmtId="0" fontId="0" fillId="0" borderId="8" xfId="0" applyBorder="1"/>
    <xf numFmtId="0" fontId="18" fillId="0" borderId="0" xfId="0" applyFont="1"/>
    <xf numFmtId="0" fontId="0" fillId="0" borderId="0" xfId="0"/>
    <xf numFmtId="0" fontId="0" fillId="0" borderId="8" xfId="0" applyBorder="1"/>
    <xf numFmtId="0" fontId="18" fillId="0" borderId="0" xfId="0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46" zoomScale="70" zoomScaleNormal="70" workbookViewId="0">
      <selection activeCell="B84" sqref="B84"/>
    </sheetView>
  </sheetViews>
  <sheetFormatPr defaultRowHeight="14.4" x14ac:dyDescent="0.3"/>
  <cols>
    <col min="1" max="1" width="57.6640625" bestFit="1" customWidth="1"/>
    <col min="2" max="2" width="16" customWidth="1"/>
    <col min="3" max="3" width="14.6640625" customWidth="1"/>
    <col min="4" max="4" width="11.6640625" bestFit="1" customWidth="1"/>
    <col min="5" max="5" width="17.44140625" customWidth="1"/>
    <col min="7" max="7" width="14.6640625" customWidth="1"/>
    <col min="9" max="9" width="17.44140625" customWidth="1"/>
  </cols>
  <sheetData>
    <row r="1" spans="1:10" ht="15.6" x14ac:dyDescent="0.3">
      <c r="A1" s="22" t="s">
        <v>146</v>
      </c>
    </row>
    <row r="2" spans="1:10" ht="15.6" x14ac:dyDescent="0.3">
      <c r="A2" s="23" t="s">
        <v>122</v>
      </c>
    </row>
    <row r="3" spans="1:10" x14ac:dyDescent="0.3">
      <c r="A3" s="26" t="s">
        <v>147</v>
      </c>
    </row>
    <row r="4" spans="1:10" x14ac:dyDescent="0.3">
      <c r="A4" s="86" t="s">
        <v>148</v>
      </c>
    </row>
    <row r="5" spans="1:10" x14ac:dyDescent="0.3">
      <c r="A5" s="86"/>
    </row>
    <row r="6" spans="1:10" x14ac:dyDescent="0.3">
      <c r="A6" s="86"/>
    </row>
    <row r="7" spans="1:10" ht="34.200000000000003" x14ac:dyDescent="0.3">
      <c r="A7" s="90"/>
      <c r="B7" s="28" t="s">
        <v>0</v>
      </c>
      <c r="C7" s="28" t="s">
        <v>1</v>
      </c>
      <c r="D7" s="28"/>
      <c r="E7" s="28" t="s">
        <v>1</v>
      </c>
      <c r="F7" s="28"/>
      <c r="G7" s="28" t="s">
        <v>151</v>
      </c>
      <c r="H7" s="28"/>
      <c r="I7" s="28" t="s">
        <v>151</v>
      </c>
    </row>
    <row r="8" spans="1:10" ht="22.8" x14ac:dyDescent="0.3">
      <c r="A8" s="90"/>
      <c r="B8" s="28"/>
      <c r="C8" s="28" t="s">
        <v>149</v>
      </c>
      <c r="D8" s="28"/>
      <c r="E8" s="28" t="s">
        <v>150</v>
      </c>
      <c r="F8" s="28"/>
      <c r="G8" s="28" t="s">
        <v>149</v>
      </c>
      <c r="H8" s="28"/>
      <c r="I8" s="28" t="s">
        <v>150</v>
      </c>
    </row>
    <row r="9" spans="1:10" ht="15" thickBot="1" x14ac:dyDescent="0.35">
      <c r="A9" s="90"/>
      <c r="B9" s="28"/>
      <c r="C9" s="30" t="s">
        <v>2</v>
      </c>
      <c r="D9" s="28"/>
      <c r="E9" s="30" t="s">
        <v>2</v>
      </c>
      <c r="F9" s="28"/>
      <c r="G9" s="30" t="s">
        <v>2</v>
      </c>
      <c r="H9" s="28"/>
      <c r="I9" s="30" t="s">
        <v>2</v>
      </c>
    </row>
    <row r="10" spans="1:10" x14ac:dyDescent="0.3">
      <c r="A10" s="15" t="s">
        <v>3</v>
      </c>
      <c r="B10" s="1"/>
      <c r="C10" s="29"/>
      <c r="D10" s="29"/>
      <c r="E10" s="29"/>
      <c r="F10" s="29"/>
      <c r="G10" s="29"/>
      <c r="H10" s="1"/>
      <c r="I10" s="29"/>
    </row>
    <row r="11" spans="1:10" x14ac:dyDescent="0.3">
      <c r="A11" s="29" t="s">
        <v>4</v>
      </c>
      <c r="B11" s="1">
        <v>6</v>
      </c>
      <c r="C11" s="5">
        <v>190382841</v>
      </c>
      <c r="D11" s="29"/>
      <c r="E11" s="5">
        <v>165953719</v>
      </c>
      <c r="F11" s="29"/>
      <c r="G11" s="5">
        <v>442809930</v>
      </c>
      <c r="H11" s="29"/>
      <c r="I11" s="5">
        <v>397316866</v>
      </c>
    </row>
    <row r="12" spans="1:10" x14ac:dyDescent="0.3">
      <c r="A12" s="29" t="s">
        <v>5</v>
      </c>
      <c r="B12" s="1">
        <v>6</v>
      </c>
      <c r="C12" s="5">
        <v>3546485</v>
      </c>
      <c r="D12" s="29"/>
      <c r="E12" s="5">
        <v>2429565</v>
      </c>
      <c r="F12" s="29"/>
      <c r="G12" s="5">
        <v>8650437</v>
      </c>
      <c r="H12" s="29"/>
      <c r="I12" s="5">
        <v>7101905</v>
      </c>
    </row>
    <row r="13" spans="1:10" x14ac:dyDescent="0.3">
      <c r="A13" s="29" t="s">
        <v>6</v>
      </c>
      <c r="B13" s="1">
        <v>6</v>
      </c>
      <c r="C13" s="34">
        <v>1522025</v>
      </c>
      <c r="D13" s="29"/>
      <c r="E13" s="5">
        <v>762196</v>
      </c>
      <c r="F13" s="29"/>
      <c r="G13" s="5">
        <v>5542021</v>
      </c>
      <c r="H13" s="29"/>
      <c r="I13" s="5">
        <v>3157013</v>
      </c>
    </row>
    <row r="14" spans="1:10" ht="15" thickBot="1" x14ac:dyDescent="0.35">
      <c r="A14" s="29" t="s">
        <v>125</v>
      </c>
      <c r="B14" s="1">
        <v>6</v>
      </c>
      <c r="C14" s="35" t="s">
        <v>57</v>
      </c>
      <c r="D14" s="29"/>
      <c r="E14" s="39" t="s">
        <v>57</v>
      </c>
      <c r="F14" s="29"/>
      <c r="G14" s="6">
        <v>2362532</v>
      </c>
      <c r="H14" s="29"/>
      <c r="I14" s="38" t="s">
        <v>57</v>
      </c>
    </row>
    <row r="15" spans="1:10" ht="15" thickBot="1" x14ac:dyDescent="0.35">
      <c r="A15" s="15" t="s">
        <v>7</v>
      </c>
      <c r="B15" s="1"/>
      <c r="C15" s="9">
        <v>195451351</v>
      </c>
      <c r="D15" s="82"/>
      <c r="E15" s="17">
        <v>169145480</v>
      </c>
      <c r="F15" s="82"/>
      <c r="G15" s="17">
        <v>459364920</v>
      </c>
      <c r="H15" s="82"/>
      <c r="I15" s="36">
        <v>407575784</v>
      </c>
      <c r="J15" s="82">
        <f>SUM(I11:I14)-I15</f>
        <v>0</v>
      </c>
    </row>
    <row r="16" spans="1:10" x14ac:dyDescent="0.3">
      <c r="A16" s="15" t="s">
        <v>8</v>
      </c>
      <c r="B16" s="1"/>
      <c r="C16" s="29"/>
      <c r="D16" s="29"/>
      <c r="E16" s="29"/>
      <c r="F16" s="29"/>
      <c r="G16" s="29"/>
      <c r="H16" s="29"/>
      <c r="I16" s="29"/>
    </row>
    <row r="17" spans="1:10" x14ac:dyDescent="0.3">
      <c r="A17" s="29" t="s">
        <v>9</v>
      </c>
      <c r="B17" s="1"/>
      <c r="C17" s="5">
        <v>-44176629</v>
      </c>
      <c r="D17" s="29"/>
      <c r="E17" s="5">
        <v>-39012407</v>
      </c>
      <c r="F17" s="29"/>
      <c r="G17" s="5">
        <v>-107947697</v>
      </c>
      <c r="H17" s="29"/>
      <c r="I17" s="5">
        <v>-94561679</v>
      </c>
    </row>
    <row r="18" spans="1:10" x14ac:dyDescent="0.3">
      <c r="A18" s="29" t="s">
        <v>10</v>
      </c>
      <c r="B18" s="1">
        <v>7</v>
      </c>
      <c r="C18" s="5">
        <v>-28849066</v>
      </c>
      <c r="D18" s="29"/>
      <c r="E18" s="5">
        <v>-24687006</v>
      </c>
      <c r="F18" s="29"/>
      <c r="G18" s="5">
        <v>-75727011</v>
      </c>
      <c r="H18" s="29"/>
      <c r="I18" s="5">
        <v>-65031305</v>
      </c>
    </row>
    <row r="19" spans="1:10" x14ac:dyDescent="0.3">
      <c r="A19" s="29" t="s">
        <v>11</v>
      </c>
      <c r="B19" s="1">
        <v>11</v>
      </c>
      <c r="C19" s="5">
        <v>-24369847</v>
      </c>
      <c r="D19" s="29"/>
      <c r="E19" s="5">
        <v>-18854245</v>
      </c>
      <c r="F19" s="29"/>
      <c r="G19" s="5">
        <v>-65509417</v>
      </c>
      <c r="H19" s="29"/>
      <c r="I19" s="5">
        <v>-53638784</v>
      </c>
    </row>
    <row r="20" spans="1:10" x14ac:dyDescent="0.3">
      <c r="A20" s="29" t="s">
        <v>13</v>
      </c>
      <c r="B20" s="1">
        <v>7</v>
      </c>
      <c r="C20" s="5">
        <v>-17394916</v>
      </c>
      <c r="D20" s="29"/>
      <c r="E20" s="5">
        <v>-14434409</v>
      </c>
      <c r="F20" s="29"/>
      <c r="G20" s="5">
        <v>-41692630</v>
      </c>
      <c r="H20" s="29"/>
      <c r="I20" s="5">
        <v>-34366999</v>
      </c>
    </row>
    <row r="21" spans="1:10" x14ac:dyDescent="0.3">
      <c r="A21" s="29" t="s">
        <v>12</v>
      </c>
      <c r="B21" s="1">
        <v>7</v>
      </c>
      <c r="C21" s="5">
        <v>-16685605</v>
      </c>
      <c r="D21" s="29"/>
      <c r="E21" s="5">
        <v>-13851863</v>
      </c>
      <c r="F21" s="29"/>
      <c r="G21" s="34">
        <v>-41422944</v>
      </c>
      <c r="H21" s="29"/>
      <c r="I21" s="5">
        <v>-35067355</v>
      </c>
    </row>
    <row r="22" spans="1:10" x14ac:dyDescent="0.3">
      <c r="A22" s="29" t="s">
        <v>14</v>
      </c>
      <c r="B22" s="1">
        <v>7</v>
      </c>
      <c r="C22" s="5">
        <v>-14326829</v>
      </c>
      <c r="D22" s="29"/>
      <c r="E22" s="5">
        <v>-15566449</v>
      </c>
      <c r="F22" s="29"/>
      <c r="G22" s="5">
        <v>-38138015</v>
      </c>
      <c r="H22" s="29"/>
      <c r="I22" s="5">
        <v>-37694112</v>
      </c>
    </row>
    <row r="23" spans="1:10" x14ac:dyDescent="0.3">
      <c r="A23" s="29" t="s">
        <v>15</v>
      </c>
      <c r="B23" s="1">
        <v>7</v>
      </c>
      <c r="C23" s="5">
        <v>-5869902</v>
      </c>
      <c r="D23" s="29"/>
      <c r="E23" s="5">
        <v>-4820909</v>
      </c>
      <c r="F23" s="29"/>
      <c r="G23" s="34">
        <v>-15032892</v>
      </c>
      <c r="H23" s="29"/>
      <c r="I23" s="5">
        <v>-13741295</v>
      </c>
    </row>
    <row r="24" spans="1:10" x14ac:dyDescent="0.3">
      <c r="A24" s="29" t="s">
        <v>17</v>
      </c>
      <c r="B24" s="1"/>
      <c r="C24" s="5">
        <v>-1586846</v>
      </c>
      <c r="D24" s="29"/>
      <c r="E24" s="5">
        <v>-1323766</v>
      </c>
      <c r="F24" s="29"/>
      <c r="G24" s="5">
        <v>-4355921</v>
      </c>
      <c r="H24" s="29"/>
      <c r="I24" s="5">
        <v>-3654155</v>
      </c>
    </row>
    <row r="25" spans="1:10" x14ac:dyDescent="0.3">
      <c r="A25" s="29" t="s">
        <v>16</v>
      </c>
      <c r="B25" s="1"/>
      <c r="C25" s="5">
        <v>-309890</v>
      </c>
      <c r="D25" s="29"/>
      <c r="E25" s="5">
        <v>-623026</v>
      </c>
      <c r="F25" s="29"/>
      <c r="G25" s="5">
        <v>-3194522</v>
      </c>
      <c r="H25" s="29"/>
      <c r="I25" s="5">
        <v>-1636325</v>
      </c>
    </row>
    <row r="26" spans="1:10" x14ac:dyDescent="0.3">
      <c r="A26" s="29" t="s">
        <v>18</v>
      </c>
      <c r="B26" s="1"/>
      <c r="C26" s="5">
        <v>-638518</v>
      </c>
      <c r="D26" s="29"/>
      <c r="E26" s="5">
        <v>-798372</v>
      </c>
      <c r="F26" s="29"/>
      <c r="G26" s="5">
        <v>-2131991</v>
      </c>
      <c r="H26" s="29"/>
      <c r="I26" s="5">
        <v>-2209917</v>
      </c>
    </row>
    <row r="27" spans="1:10" x14ac:dyDescent="0.3">
      <c r="A27" s="29" t="s">
        <v>21</v>
      </c>
      <c r="B27" s="1"/>
      <c r="C27" s="5">
        <v>-302565</v>
      </c>
      <c r="D27" s="29"/>
      <c r="E27" s="5">
        <v>-80623</v>
      </c>
      <c r="F27" s="29"/>
      <c r="G27" s="5">
        <v>-2075309</v>
      </c>
      <c r="H27" s="29"/>
      <c r="I27" s="5">
        <v>-1016552</v>
      </c>
    </row>
    <row r="28" spans="1:10" x14ac:dyDescent="0.3">
      <c r="A28" s="29" t="s">
        <v>19</v>
      </c>
      <c r="B28" s="1"/>
      <c r="C28" s="5">
        <v>-556890</v>
      </c>
      <c r="D28" s="29"/>
      <c r="E28" s="5">
        <v>-416856</v>
      </c>
      <c r="F28" s="29"/>
      <c r="G28" s="5">
        <v>-1552943</v>
      </c>
      <c r="H28" s="29"/>
      <c r="I28" s="5">
        <v>-1200683</v>
      </c>
    </row>
    <row r="29" spans="1:10" x14ac:dyDescent="0.3">
      <c r="A29" s="29" t="s">
        <v>20</v>
      </c>
      <c r="B29" s="1"/>
      <c r="C29" s="5">
        <v>-401207</v>
      </c>
      <c r="D29" s="29"/>
      <c r="E29" s="5">
        <v>-354114</v>
      </c>
      <c r="F29" s="29"/>
      <c r="G29" s="5">
        <v>-1449042</v>
      </c>
      <c r="H29" s="29"/>
      <c r="I29" s="5">
        <v>-1306520</v>
      </c>
    </row>
    <row r="30" spans="1:10" x14ac:dyDescent="0.3">
      <c r="A30" s="29" t="s">
        <v>126</v>
      </c>
      <c r="B30" s="1"/>
      <c r="C30" s="5">
        <v>4964</v>
      </c>
      <c r="D30" s="29"/>
      <c r="E30" s="5">
        <v>-22437</v>
      </c>
      <c r="F30" s="29"/>
      <c r="G30" s="5">
        <v>2348</v>
      </c>
      <c r="H30" s="29"/>
      <c r="I30" s="5">
        <v>-26474</v>
      </c>
    </row>
    <row r="31" spans="1:10" ht="15" thickBot="1" x14ac:dyDescent="0.35">
      <c r="A31" s="29" t="s">
        <v>22</v>
      </c>
      <c r="B31" s="1"/>
      <c r="C31" s="6">
        <v>-4316445</v>
      </c>
      <c r="D31" s="29"/>
      <c r="E31" s="6">
        <v>-1341611</v>
      </c>
      <c r="F31" s="29"/>
      <c r="G31" s="6">
        <v>-8405347</v>
      </c>
      <c r="H31" s="29"/>
      <c r="I31" s="6">
        <v>-4362758</v>
      </c>
    </row>
    <row r="32" spans="1:10" ht="15" thickBot="1" x14ac:dyDescent="0.35">
      <c r="A32" s="15" t="s">
        <v>23</v>
      </c>
      <c r="B32" s="1"/>
      <c r="C32" s="17">
        <v>-159780191</v>
      </c>
      <c r="D32" s="82"/>
      <c r="E32" s="17">
        <v>-136188093</v>
      </c>
      <c r="F32" s="82"/>
      <c r="G32" s="17">
        <v>-408633333</v>
      </c>
      <c r="H32" s="82"/>
      <c r="I32" s="17">
        <v>-349514913</v>
      </c>
      <c r="J32" s="82">
        <f>SUM(I17:I31)-I32</f>
        <v>0</v>
      </c>
    </row>
    <row r="33" spans="1:10" x14ac:dyDescent="0.3">
      <c r="A33" s="15" t="s">
        <v>127</v>
      </c>
      <c r="B33" s="1"/>
      <c r="C33" s="3">
        <v>35671160</v>
      </c>
      <c r="D33" s="15"/>
      <c r="E33" s="3">
        <v>32957387</v>
      </c>
      <c r="F33" s="15"/>
      <c r="G33" s="3">
        <v>50731587</v>
      </c>
      <c r="H33" s="29"/>
      <c r="I33" s="3">
        <v>58060871</v>
      </c>
    </row>
    <row r="34" spans="1:10" x14ac:dyDescent="0.3">
      <c r="A34" s="29" t="s">
        <v>24</v>
      </c>
      <c r="B34" s="1">
        <v>8</v>
      </c>
      <c r="C34" s="5">
        <v>2937085</v>
      </c>
      <c r="D34" s="29"/>
      <c r="E34" s="5">
        <v>1958018</v>
      </c>
      <c r="F34" s="29"/>
      <c r="G34" s="5">
        <v>7517535</v>
      </c>
      <c r="H34" s="29"/>
      <c r="I34" s="5">
        <v>4877881</v>
      </c>
    </row>
    <row r="35" spans="1:10" x14ac:dyDescent="0.3">
      <c r="A35" s="29" t="s">
        <v>25</v>
      </c>
      <c r="B35" s="1">
        <v>8</v>
      </c>
      <c r="C35" s="5">
        <v>-7841210</v>
      </c>
      <c r="D35" s="29"/>
      <c r="E35" s="5">
        <v>-5715144</v>
      </c>
      <c r="F35" s="29"/>
      <c r="G35" s="5">
        <v>-20509832</v>
      </c>
      <c r="H35" s="29"/>
      <c r="I35" s="5">
        <v>-16627684</v>
      </c>
    </row>
    <row r="36" spans="1:10" ht="15" thickBot="1" x14ac:dyDescent="0.35">
      <c r="A36" s="29" t="s">
        <v>26</v>
      </c>
      <c r="B36" s="1"/>
      <c r="C36" s="6">
        <v>-1540291</v>
      </c>
      <c r="D36" s="29"/>
      <c r="E36" s="6">
        <v>-2567783</v>
      </c>
      <c r="F36" s="29"/>
      <c r="G36" s="6">
        <v>-5345592</v>
      </c>
      <c r="H36" s="29"/>
      <c r="I36" s="6">
        <v>-5859815</v>
      </c>
    </row>
    <row r="37" spans="1:10" x14ac:dyDescent="0.3">
      <c r="A37" s="15" t="s">
        <v>128</v>
      </c>
      <c r="B37" s="1"/>
      <c r="C37" s="3">
        <v>29226744</v>
      </c>
      <c r="D37" s="82"/>
      <c r="E37" s="3">
        <v>26632478</v>
      </c>
      <c r="F37" s="82"/>
      <c r="G37" s="3">
        <v>32393698</v>
      </c>
      <c r="H37" s="82"/>
      <c r="I37" s="3">
        <v>40451253</v>
      </c>
      <c r="J37" s="82">
        <f>SUM(I33:I36)-I37</f>
        <v>0</v>
      </c>
    </row>
    <row r="38" spans="1:10" ht="15" thickBot="1" x14ac:dyDescent="0.35">
      <c r="A38" s="29" t="s">
        <v>27</v>
      </c>
      <c r="B38" s="1">
        <v>9</v>
      </c>
      <c r="C38" s="6">
        <v>-6666923</v>
      </c>
      <c r="D38" s="29"/>
      <c r="E38" s="6">
        <v>-4637549</v>
      </c>
      <c r="F38" s="29"/>
      <c r="G38" s="6">
        <v>-7642416</v>
      </c>
      <c r="H38" s="15"/>
      <c r="I38" s="6">
        <v>-7921187</v>
      </c>
    </row>
    <row r="39" spans="1:10" ht="15" thickBot="1" x14ac:dyDescent="0.35">
      <c r="A39" s="15" t="s">
        <v>129</v>
      </c>
      <c r="B39" s="1"/>
      <c r="C39" s="17">
        <v>22559821</v>
      </c>
      <c r="D39" s="82"/>
      <c r="E39" s="17">
        <v>21994929</v>
      </c>
      <c r="F39" s="82"/>
      <c r="G39" s="17">
        <v>24751282</v>
      </c>
      <c r="H39" s="82"/>
      <c r="I39" s="17">
        <v>32530066</v>
      </c>
      <c r="J39" s="82">
        <f>SUM(I37:I38)-I39</f>
        <v>0</v>
      </c>
    </row>
    <row r="40" spans="1:10" ht="15" thickBot="1" x14ac:dyDescent="0.35">
      <c r="A40" s="15" t="s">
        <v>130</v>
      </c>
      <c r="B40" s="1">
        <v>19</v>
      </c>
      <c r="C40" s="8">
        <v>63.622</v>
      </c>
      <c r="D40" s="15"/>
      <c r="E40" s="8">
        <v>71.879000000000005</v>
      </c>
      <c r="F40" s="15"/>
      <c r="G40" s="8">
        <v>71.227000000000004</v>
      </c>
      <c r="H40" s="15"/>
      <c r="I40" s="8">
        <v>106.307</v>
      </c>
    </row>
    <row r="41" spans="1:10" ht="15.6" thickTop="1" thickBot="1" x14ac:dyDescent="0.35">
      <c r="A41" s="15" t="s">
        <v>131</v>
      </c>
      <c r="B41" s="1">
        <v>19</v>
      </c>
      <c r="C41" s="8">
        <v>63.622</v>
      </c>
      <c r="D41" s="15"/>
      <c r="E41" s="8">
        <v>71.879000000000005</v>
      </c>
      <c r="F41" s="15"/>
      <c r="G41" s="8">
        <v>71.227000000000004</v>
      </c>
      <c r="H41" s="15"/>
      <c r="I41" s="8">
        <v>106.307</v>
      </c>
    </row>
    <row r="42" spans="1:10" ht="15" thickTop="1" x14ac:dyDescent="0.3">
      <c r="A42" s="15"/>
      <c r="B42" s="1"/>
      <c r="C42" s="100"/>
      <c r="D42" s="15"/>
      <c r="E42" s="100"/>
      <c r="F42" s="15"/>
      <c r="G42" s="100"/>
      <c r="H42" s="15"/>
      <c r="I42" s="100"/>
    </row>
    <row r="44" spans="1:10" x14ac:dyDescent="0.3">
      <c r="A44" s="15"/>
      <c r="B44" s="1"/>
      <c r="C44" s="106"/>
      <c r="D44" s="15"/>
      <c r="E44" s="108"/>
      <c r="F44" s="15"/>
      <c r="G44" s="108"/>
      <c r="H44" s="15"/>
      <c r="I44" s="100"/>
    </row>
    <row r="45" spans="1:10" s="103" customFormat="1" x14ac:dyDescent="0.3">
      <c r="A45" s="105"/>
      <c r="B45" s="104"/>
      <c r="C45" s="101"/>
      <c r="D45" s="105"/>
      <c r="E45" s="100"/>
      <c r="F45" s="105"/>
      <c r="G45" s="100"/>
      <c r="H45" s="105"/>
      <c r="I45" s="100"/>
    </row>
    <row r="46" spans="1:10" x14ac:dyDescent="0.3">
      <c r="C46" s="102" t="s">
        <v>161</v>
      </c>
      <c r="E46" s="109" t="s">
        <v>165</v>
      </c>
      <c r="F46" s="107"/>
      <c r="G46" s="109" t="s">
        <v>166</v>
      </c>
    </row>
    <row r="47" spans="1:10" x14ac:dyDescent="0.3">
      <c r="C47" s="102"/>
      <c r="E47" s="107"/>
      <c r="F47" s="107"/>
      <c r="G47" s="109"/>
    </row>
    <row r="48" spans="1:10" x14ac:dyDescent="0.3">
      <c r="C48" s="102" t="s">
        <v>162</v>
      </c>
      <c r="E48" s="109" t="s">
        <v>167</v>
      </c>
      <c r="F48" s="107"/>
      <c r="G48" s="109" t="s">
        <v>162</v>
      </c>
    </row>
    <row r="49" spans="1:13" x14ac:dyDescent="0.3">
      <c r="A49" s="15"/>
      <c r="B49" s="1"/>
      <c r="C49" s="102" t="s">
        <v>163</v>
      </c>
      <c r="D49" s="15"/>
      <c r="E49" s="109" t="s">
        <v>164</v>
      </c>
      <c r="F49" s="107"/>
      <c r="G49" s="109" t="s">
        <v>168</v>
      </c>
      <c r="H49" s="15"/>
      <c r="I49" s="100"/>
    </row>
    <row r="50" spans="1:13" x14ac:dyDescent="0.3">
      <c r="C50" s="102" t="s">
        <v>164</v>
      </c>
      <c r="E50" s="109" t="s">
        <v>169</v>
      </c>
      <c r="F50" s="107"/>
      <c r="G50" s="107"/>
    </row>
    <row r="52" spans="1:13" ht="15.6" x14ac:dyDescent="0.3">
      <c r="A52" s="87" t="s">
        <v>146</v>
      </c>
    </row>
    <row r="53" spans="1:13" x14ac:dyDescent="0.3">
      <c r="A53" s="26" t="s">
        <v>123</v>
      </c>
    </row>
    <row r="54" spans="1:13" x14ac:dyDescent="0.3">
      <c r="A54" s="26" t="s">
        <v>147</v>
      </c>
    </row>
    <row r="55" spans="1:13" x14ac:dyDescent="0.3">
      <c r="A55" s="86" t="s">
        <v>145</v>
      </c>
    </row>
    <row r="57" spans="1:13" ht="34.200000000000003" x14ac:dyDescent="0.3">
      <c r="A57" s="90"/>
      <c r="B57" s="13" t="s">
        <v>132</v>
      </c>
      <c r="C57" s="28" t="s">
        <v>1</v>
      </c>
      <c r="D57" s="28"/>
      <c r="E57" s="28" t="s">
        <v>1</v>
      </c>
      <c r="F57" s="28"/>
      <c r="G57" s="28" t="s">
        <v>151</v>
      </c>
      <c r="H57" s="28"/>
      <c r="I57" s="28" t="s">
        <v>151</v>
      </c>
    </row>
    <row r="58" spans="1:13" ht="22.8" x14ac:dyDescent="0.3">
      <c r="A58" s="90"/>
      <c r="B58" s="13" t="s">
        <v>133</v>
      </c>
      <c r="C58" s="28" t="s">
        <v>149</v>
      </c>
      <c r="D58" s="28"/>
      <c r="E58" s="28" t="s">
        <v>150</v>
      </c>
      <c r="F58" s="28"/>
      <c r="G58" s="28" t="s">
        <v>149</v>
      </c>
      <c r="H58" s="28"/>
      <c r="I58" s="28" t="s">
        <v>150</v>
      </c>
    </row>
    <row r="59" spans="1:13" ht="15" thickBot="1" x14ac:dyDescent="0.35">
      <c r="A59" s="90"/>
      <c r="B59" s="2"/>
      <c r="C59" s="30" t="s">
        <v>2</v>
      </c>
      <c r="D59" s="28"/>
      <c r="E59" s="30" t="s">
        <v>2</v>
      </c>
      <c r="F59" s="28"/>
      <c r="G59" s="30" t="s">
        <v>2</v>
      </c>
      <c r="H59" s="28"/>
      <c r="I59" s="30" t="s">
        <v>2</v>
      </c>
    </row>
    <row r="60" spans="1:13" ht="15" thickBot="1" x14ac:dyDescent="0.35">
      <c r="A60" s="15" t="s">
        <v>129</v>
      </c>
      <c r="B60" s="1"/>
      <c r="C60" s="3">
        <v>22559821</v>
      </c>
      <c r="E60" s="3">
        <v>21994929</v>
      </c>
      <c r="G60" s="17">
        <v>24751282</v>
      </c>
      <c r="I60" s="17">
        <v>32530066</v>
      </c>
      <c r="J60" s="82">
        <f>C60-C39</f>
        <v>0</v>
      </c>
      <c r="K60" s="82">
        <f>E60-E39</f>
        <v>0</v>
      </c>
      <c r="L60" s="82">
        <f>G60-G39</f>
        <v>0</v>
      </c>
      <c r="M60" s="82">
        <f>I60-I39</f>
        <v>0</v>
      </c>
    </row>
    <row r="61" spans="1:13" ht="24" x14ac:dyDescent="0.3">
      <c r="A61" s="14" t="s">
        <v>28</v>
      </c>
      <c r="B61" s="1"/>
      <c r="C61" s="4">
        <v>3536214</v>
      </c>
      <c r="D61" s="29"/>
      <c r="E61" s="4">
        <v>4849388</v>
      </c>
      <c r="F61" s="29"/>
      <c r="G61" s="5">
        <v>10001845</v>
      </c>
      <c r="H61" s="29"/>
      <c r="I61" s="5">
        <v>3331969</v>
      </c>
    </row>
    <row r="62" spans="1:13" ht="22.8" x14ac:dyDescent="0.3">
      <c r="A62" s="15" t="s">
        <v>29</v>
      </c>
      <c r="B62" s="1"/>
      <c r="C62" s="14"/>
      <c r="D62" s="14"/>
      <c r="E62" s="14"/>
      <c r="F62" s="14"/>
      <c r="G62" s="14"/>
      <c r="H62" s="14"/>
      <c r="I62" s="14"/>
    </row>
    <row r="63" spans="1:13" ht="24" x14ac:dyDescent="0.3">
      <c r="A63" s="14" t="s">
        <v>30</v>
      </c>
      <c r="B63" s="1">
        <v>18</v>
      </c>
      <c r="C63" s="5">
        <v>-315763</v>
      </c>
      <c r="D63" s="29"/>
      <c r="E63" s="5">
        <v>543350</v>
      </c>
      <c r="F63" s="29"/>
      <c r="G63" s="5">
        <v>95361</v>
      </c>
      <c r="H63" s="29"/>
      <c r="I63" s="5">
        <v>-126073</v>
      </c>
    </row>
    <row r="64" spans="1:13" ht="24" x14ac:dyDescent="0.3">
      <c r="A64" s="14" t="s">
        <v>31</v>
      </c>
      <c r="B64" s="1"/>
      <c r="C64" s="5">
        <v>63153</v>
      </c>
      <c r="D64" s="29"/>
      <c r="E64" s="5">
        <v>-108670</v>
      </c>
      <c r="F64" s="29"/>
      <c r="G64" s="5">
        <v>-19072</v>
      </c>
      <c r="H64" s="29"/>
      <c r="I64" s="5">
        <v>25215</v>
      </c>
    </row>
    <row r="65" spans="1:13" ht="24" x14ac:dyDescent="0.3">
      <c r="A65" s="14" t="s">
        <v>32</v>
      </c>
      <c r="B65" s="1">
        <v>25</v>
      </c>
      <c r="C65" s="5">
        <v>1527501</v>
      </c>
      <c r="D65" s="29"/>
      <c r="E65" s="5">
        <v>1415782</v>
      </c>
      <c r="F65" s="29"/>
      <c r="G65" s="5">
        <v>4370320</v>
      </c>
      <c r="H65" s="29"/>
      <c r="I65" s="5">
        <v>4200102</v>
      </c>
    </row>
    <row r="66" spans="1:13" ht="24.6" thickBot="1" x14ac:dyDescent="0.35">
      <c r="A66" s="14" t="s">
        <v>33</v>
      </c>
      <c r="B66" s="1">
        <v>25</v>
      </c>
      <c r="C66" s="6">
        <v>-305590</v>
      </c>
      <c r="D66" s="29"/>
      <c r="E66" s="6">
        <v>-283066</v>
      </c>
      <c r="F66" s="29"/>
      <c r="G66" s="6">
        <v>-874064</v>
      </c>
      <c r="H66" s="29"/>
      <c r="I66" s="6">
        <v>-840111</v>
      </c>
    </row>
    <row r="67" spans="1:13" ht="15" thickBot="1" x14ac:dyDescent="0.35">
      <c r="A67" s="14"/>
      <c r="B67" s="1"/>
      <c r="C67" s="17">
        <v>969301</v>
      </c>
      <c r="E67" s="17">
        <v>1567396</v>
      </c>
      <c r="G67" s="17">
        <v>3572545</v>
      </c>
      <c r="I67" s="17">
        <v>3259133</v>
      </c>
      <c r="J67" s="82">
        <f>SUM(C63:C66)-C67</f>
        <v>0</v>
      </c>
      <c r="K67" s="82">
        <f>SUM(E63:E66)-E67</f>
        <v>0</v>
      </c>
      <c r="L67" s="82">
        <f>SUM(G63:G66)-G67</f>
        <v>0</v>
      </c>
      <c r="M67" s="82">
        <f>SUM(I63:I66)-I67</f>
        <v>0</v>
      </c>
    </row>
    <row r="68" spans="1:13" ht="15" thickBot="1" x14ac:dyDescent="0.35">
      <c r="A68" s="15" t="s">
        <v>34</v>
      </c>
      <c r="B68" s="13"/>
      <c r="C68" s="17">
        <v>4505515</v>
      </c>
      <c r="E68" s="17">
        <v>6416784</v>
      </c>
      <c r="G68" s="17">
        <v>13574390</v>
      </c>
      <c r="I68" s="17">
        <v>6591102</v>
      </c>
      <c r="J68" s="82">
        <f>SUM(C61:C66)-C68</f>
        <v>0</v>
      </c>
      <c r="K68" s="82">
        <f>SUM(E61:E66)-E68</f>
        <v>0</v>
      </c>
      <c r="L68" s="82">
        <f>SUM(G61:G66)-G68</f>
        <v>0</v>
      </c>
      <c r="M68" s="82">
        <f>SUM(I61:I66)-I68</f>
        <v>0</v>
      </c>
    </row>
    <row r="69" spans="1:13" ht="15" thickBot="1" x14ac:dyDescent="0.35">
      <c r="A69" s="15" t="s">
        <v>134</v>
      </c>
      <c r="B69" s="13"/>
      <c r="C69" s="7">
        <v>27065336</v>
      </c>
      <c r="E69" s="7">
        <v>28411713</v>
      </c>
      <c r="G69" s="37">
        <v>38325672</v>
      </c>
      <c r="I69" s="37">
        <v>39121168</v>
      </c>
      <c r="J69" s="82">
        <f>SUM(C60:C66)-C69</f>
        <v>0</v>
      </c>
      <c r="K69" s="82">
        <f>SUM(E60:E66)-E69</f>
        <v>0</v>
      </c>
      <c r="L69" s="82">
        <f>SUM(G60:G66)-G69</f>
        <v>0</v>
      </c>
      <c r="M69" s="82">
        <f>SUM(I60:I66)-I69</f>
        <v>0</v>
      </c>
    </row>
    <row r="70" spans="1:13" ht="15" thickTop="1" x14ac:dyDescent="0.3"/>
  </sheetData>
  <mergeCells count="2">
    <mergeCell ref="A57:A59"/>
    <mergeCell ref="A7:A9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23" zoomScale="60" zoomScaleNormal="60" workbookViewId="0">
      <selection activeCell="K59" sqref="K59"/>
    </sheetView>
  </sheetViews>
  <sheetFormatPr defaultRowHeight="14.4" x14ac:dyDescent="0.3"/>
  <cols>
    <col min="1" max="1" width="49.6640625" customWidth="1"/>
    <col min="3" max="3" width="17.109375" customWidth="1"/>
    <col min="5" max="5" width="16.109375" bestFit="1" customWidth="1"/>
  </cols>
  <sheetData>
    <row r="1" spans="1:7" ht="15.6" x14ac:dyDescent="0.3">
      <c r="A1" s="22" t="s">
        <v>146</v>
      </c>
    </row>
    <row r="2" spans="1:7" x14ac:dyDescent="0.3">
      <c r="A2" s="24"/>
    </row>
    <row r="3" spans="1:7" x14ac:dyDescent="0.3">
      <c r="A3" s="26" t="s">
        <v>152</v>
      </c>
    </row>
    <row r="4" spans="1:7" x14ac:dyDescent="0.3">
      <c r="A4" s="86" t="s">
        <v>148</v>
      </c>
    </row>
    <row r="5" spans="1:7" x14ac:dyDescent="0.3">
      <c r="A5" s="86"/>
    </row>
    <row r="6" spans="1:7" x14ac:dyDescent="0.3">
      <c r="A6" s="86"/>
    </row>
    <row r="7" spans="1:7" ht="26.4" x14ac:dyDescent="0.3">
      <c r="A7" s="91"/>
      <c r="B7" s="92" t="s">
        <v>0</v>
      </c>
      <c r="C7" s="32" t="s">
        <v>149</v>
      </c>
      <c r="D7" s="32"/>
      <c r="E7" s="32" t="s">
        <v>35</v>
      </c>
      <c r="F7" s="11"/>
    </row>
    <row r="8" spans="1:7" ht="15" thickBot="1" x14ac:dyDescent="0.35">
      <c r="A8" s="91"/>
      <c r="B8" s="92"/>
      <c r="C8" s="40" t="s">
        <v>2</v>
      </c>
      <c r="D8" s="32"/>
      <c r="E8" s="40"/>
      <c r="F8" s="11"/>
    </row>
    <row r="9" spans="1:7" x14ac:dyDescent="0.3">
      <c r="A9" s="11" t="s">
        <v>36</v>
      </c>
      <c r="B9" s="19"/>
      <c r="C9" s="41"/>
      <c r="E9" s="41"/>
      <c r="F9" s="33"/>
      <c r="G9" s="20"/>
    </row>
    <row r="10" spans="1:7" x14ac:dyDescent="0.3">
      <c r="A10" s="11" t="s">
        <v>37</v>
      </c>
      <c r="B10" s="42"/>
      <c r="C10" s="53"/>
      <c r="E10" s="53"/>
      <c r="F10" s="33"/>
      <c r="G10" s="20"/>
    </row>
    <row r="11" spans="1:7" x14ac:dyDescent="0.3">
      <c r="A11" s="10" t="s">
        <v>38</v>
      </c>
      <c r="B11" s="42">
        <v>10</v>
      </c>
      <c r="C11" s="43">
        <v>499404485</v>
      </c>
      <c r="E11" s="43">
        <v>387885139</v>
      </c>
      <c r="F11" s="53"/>
      <c r="G11" s="10"/>
    </row>
    <row r="12" spans="1:7" x14ac:dyDescent="0.3">
      <c r="A12" s="10" t="s">
        <v>39</v>
      </c>
      <c r="B12" s="42"/>
      <c r="C12" s="43">
        <v>2227429</v>
      </c>
      <c r="E12" s="43">
        <v>1289132</v>
      </c>
      <c r="F12" s="53"/>
      <c r="G12" s="10"/>
    </row>
    <row r="13" spans="1:7" x14ac:dyDescent="0.3">
      <c r="A13" s="20" t="s">
        <v>40</v>
      </c>
      <c r="B13" s="42">
        <v>14</v>
      </c>
      <c r="C13" s="43">
        <v>9920694</v>
      </c>
      <c r="E13" s="43">
        <v>8387087</v>
      </c>
      <c r="F13" s="53"/>
      <c r="G13" s="10"/>
    </row>
    <row r="14" spans="1:7" x14ac:dyDescent="0.3">
      <c r="A14" s="20" t="s">
        <v>41</v>
      </c>
      <c r="B14" s="42">
        <v>12</v>
      </c>
      <c r="C14" s="43">
        <v>18611948</v>
      </c>
      <c r="E14" s="43">
        <v>15137757</v>
      </c>
      <c r="F14" s="53"/>
      <c r="G14" s="10"/>
    </row>
    <row r="15" spans="1:7" x14ac:dyDescent="0.3">
      <c r="A15" s="20" t="s">
        <v>42</v>
      </c>
      <c r="B15" s="42">
        <v>9</v>
      </c>
      <c r="C15" s="43">
        <v>23311250</v>
      </c>
      <c r="E15" s="43">
        <v>16836902</v>
      </c>
      <c r="F15" s="53"/>
      <c r="G15" s="10"/>
    </row>
    <row r="16" spans="1:7" ht="15" thickBot="1" x14ac:dyDescent="0.35">
      <c r="A16" s="20" t="s">
        <v>43</v>
      </c>
      <c r="B16" s="42">
        <v>15</v>
      </c>
      <c r="C16" s="43">
        <v>306037</v>
      </c>
      <c r="E16" s="43">
        <v>610474</v>
      </c>
      <c r="F16" s="53"/>
      <c r="G16" s="10"/>
    </row>
    <row r="17" spans="1:7" ht="15" thickBot="1" x14ac:dyDescent="0.35">
      <c r="A17" s="11"/>
      <c r="B17" s="19"/>
      <c r="C17" s="44">
        <v>553781843</v>
      </c>
      <c r="E17" s="44">
        <v>430146491</v>
      </c>
      <c r="F17" s="83">
        <f>SUM(C11:C16)-C17</f>
        <v>0</v>
      </c>
      <c r="G17" s="83">
        <f>SUM(E11:E16)-E17</f>
        <v>0</v>
      </c>
    </row>
    <row r="18" spans="1:7" x14ac:dyDescent="0.3">
      <c r="A18" s="11" t="s">
        <v>44</v>
      </c>
      <c r="B18" s="42"/>
      <c r="C18" s="53"/>
      <c r="E18" s="53"/>
      <c r="F18" s="53"/>
      <c r="G18" s="10"/>
    </row>
    <row r="19" spans="1:7" x14ac:dyDescent="0.3">
      <c r="A19" s="10" t="s">
        <v>45</v>
      </c>
      <c r="B19" s="42">
        <v>13</v>
      </c>
      <c r="C19" s="43">
        <v>33051979</v>
      </c>
      <c r="E19" s="43">
        <v>30704619</v>
      </c>
      <c r="F19" s="53"/>
      <c r="G19" s="10"/>
    </row>
    <row r="20" spans="1:7" x14ac:dyDescent="0.3">
      <c r="A20" s="10" t="s">
        <v>46</v>
      </c>
      <c r="B20" s="42">
        <v>14</v>
      </c>
      <c r="C20" s="43">
        <v>11258402</v>
      </c>
      <c r="E20" s="43">
        <v>11284452</v>
      </c>
      <c r="F20" s="53"/>
      <c r="G20" s="10"/>
    </row>
    <row r="21" spans="1:7" x14ac:dyDescent="0.3">
      <c r="A21" s="10" t="s">
        <v>47</v>
      </c>
      <c r="B21" s="42"/>
      <c r="C21" s="43" t="s">
        <v>57</v>
      </c>
      <c r="E21" s="43">
        <v>6027011</v>
      </c>
      <c r="F21" s="53"/>
      <c r="G21" s="10"/>
    </row>
    <row r="22" spans="1:7" x14ac:dyDescent="0.3">
      <c r="A22" s="10" t="s">
        <v>48</v>
      </c>
      <c r="B22" s="42">
        <v>15</v>
      </c>
      <c r="C22" s="43">
        <v>15837406</v>
      </c>
      <c r="E22" s="43">
        <v>10693524</v>
      </c>
      <c r="F22" s="53"/>
      <c r="G22" s="10"/>
    </row>
    <row r="23" spans="1:7" x14ac:dyDescent="0.3">
      <c r="A23" s="10" t="s">
        <v>49</v>
      </c>
      <c r="B23" s="42">
        <v>16</v>
      </c>
      <c r="C23" s="43">
        <v>5379704</v>
      </c>
      <c r="E23" s="43">
        <v>4657876</v>
      </c>
      <c r="F23" s="53"/>
      <c r="G23" s="10"/>
    </row>
    <row r="24" spans="1:7" x14ac:dyDescent="0.3">
      <c r="A24" s="10" t="s">
        <v>41</v>
      </c>
      <c r="B24" s="42">
        <v>12</v>
      </c>
      <c r="C24" s="43">
        <v>666448</v>
      </c>
      <c r="E24" s="43">
        <v>899574</v>
      </c>
      <c r="F24" s="53"/>
      <c r="G24" s="10"/>
    </row>
    <row r="25" spans="1:7" x14ac:dyDescent="0.3">
      <c r="A25" s="10" t="s">
        <v>50</v>
      </c>
      <c r="B25" s="42">
        <v>17</v>
      </c>
      <c r="C25" s="43">
        <v>228026798</v>
      </c>
      <c r="E25" s="43">
        <v>124552167</v>
      </c>
      <c r="F25" s="53"/>
      <c r="G25" s="10"/>
    </row>
    <row r="26" spans="1:7" ht="15" thickBot="1" x14ac:dyDescent="0.35">
      <c r="A26" s="10" t="s">
        <v>51</v>
      </c>
      <c r="B26" s="42">
        <v>18</v>
      </c>
      <c r="C26" s="45">
        <v>184296</v>
      </c>
      <c r="E26" s="45">
        <v>346829</v>
      </c>
      <c r="F26" s="53"/>
      <c r="G26" s="10"/>
    </row>
    <row r="27" spans="1:7" ht="15" thickBot="1" x14ac:dyDescent="0.35">
      <c r="A27" s="11"/>
      <c r="B27" s="18"/>
      <c r="C27" s="46">
        <v>294405033</v>
      </c>
      <c r="E27" s="46">
        <v>189166052</v>
      </c>
      <c r="F27" s="83">
        <f>SUM(C19:C26)-C27</f>
        <v>0</v>
      </c>
      <c r="G27" s="83">
        <f>SUM(E19:E26)-E27</f>
        <v>0</v>
      </c>
    </row>
    <row r="28" spans="1:7" ht="15" thickBot="1" x14ac:dyDescent="0.35">
      <c r="A28" s="11" t="s">
        <v>52</v>
      </c>
      <c r="B28" s="42"/>
      <c r="C28" s="47">
        <v>848186876</v>
      </c>
      <c r="E28" s="47">
        <v>619312543</v>
      </c>
      <c r="F28" s="83">
        <f>C28-C17-C27</f>
        <v>0</v>
      </c>
      <c r="G28" s="83">
        <f>E28-E17-E27</f>
        <v>0</v>
      </c>
    </row>
    <row r="29" spans="1:7" ht="15" thickTop="1" x14ac:dyDescent="0.3">
      <c r="A29" s="11"/>
      <c r="B29" s="93"/>
      <c r="C29" s="54"/>
      <c r="E29" s="54"/>
      <c r="F29" s="53"/>
      <c r="G29" s="53"/>
    </row>
    <row r="30" spans="1:7" x14ac:dyDescent="0.3">
      <c r="A30" s="11" t="s">
        <v>53</v>
      </c>
      <c r="B30" s="93"/>
      <c r="C30" s="88"/>
      <c r="E30" s="88"/>
      <c r="F30" s="53"/>
      <c r="G30" s="53"/>
    </row>
    <row r="31" spans="1:7" x14ac:dyDescent="0.3">
      <c r="A31" s="27" t="s">
        <v>135</v>
      </c>
      <c r="B31" s="42"/>
      <c r="C31" s="53"/>
      <c r="E31" s="53"/>
      <c r="F31" s="53"/>
      <c r="G31" s="10"/>
    </row>
    <row r="32" spans="1:7" x14ac:dyDescent="0.3">
      <c r="A32" s="10" t="s">
        <v>54</v>
      </c>
      <c r="B32" s="21">
        <v>19</v>
      </c>
      <c r="C32" s="43">
        <v>56758223</v>
      </c>
      <c r="E32" s="43">
        <v>2501550</v>
      </c>
      <c r="F32" s="53"/>
      <c r="G32" s="10"/>
    </row>
    <row r="33" spans="1:7" x14ac:dyDescent="0.3">
      <c r="A33" s="10" t="s">
        <v>55</v>
      </c>
      <c r="B33" s="21"/>
      <c r="C33" s="43">
        <v>48996</v>
      </c>
      <c r="E33" s="43">
        <v>48996</v>
      </c>
      <c r="F33" s="53"/>
      <c r="G33" s="10"/>
    </row>
    <row r="34" spans="1:7" x14ac:dyDescent="0.3">
      <c r="A34" s="10" t="s">
        <v>56</v>
      </c>
      <c r="B34" s="21"/>
      <c r="C34" s="43">
        <v>805800</v>
      </c>
      <c r="E34" s="56" t="s">
        <v>57</v>
      </c>
      <c r="F34" s="53"/>
      <c r="G34" s="10"/>
    </row>
    <row r="35" spans="1:7" x14ac:dyDescent="0.3">
      <c r="A35" s="10" t="s">
        <v>136</v>
      </c>
      <c r="B35" s="21"/>
      <c r="C35" s="43">
        <v>-2589656</v>
      </c>
      <c r="E35" s="56" t="s">
        <v>57</v>
      </c>
      <c r="F35" s="53"/>
      <c r="G35" s="10"/>
    </row>
    <row r="36" spans="1:7" x14ac:dyDescent="0.3">
      <c r="A36" s="10" t="s">
        <v>58</v>
      </c>
      <c r="B36" s="21"/>
      <c r="C36" s="43">
        <v>23288209</v>
      </c>
      <c r="E36" s="43">
        <v>12323792</v>
      </c>
      <c r="F36" s="53"/>
      <c r="G36" s="10"/>
    </row>
    <row r="37" spans="1:7" x14ac:dyDescent="0.3">
      <c r="A37" s="10" t="s">
        <v>59</v>
      </c>
      <c r="B37" s="21"/>
      <c r="C37" s="43">
        <v>-2879857</v>
      </c>
      <c r="E37" s="43">
        <v>-5489830</v>
      </c>
      <c r="F37" s="53"/>
      <c r="G37" s="10"/>
    </row>
    <row r="38" spans="1:7" ht="15" thickBot="1" x14ac:dyDescent="0.35">
      <c r="A38" s="10" t="s">
        <v>60</v>
      </c>
      <c r="B38" s="21"/>
      <c r="C38" s="45">
        <v>112351239</v>
      </c>
      <c r="E38" s="45">
        <v>87599957</v>
      </c>
      <c r="F38" s="53"/>
      <c r="G38" s="10"/>
    </row>
    <row r="39" spans="1:7" ht="15" thickBot="1" x14ac:dyDescent="0.35">
      <c r="A39" s="27" t="s">
        <v>61</v>
      </c>
      <c r="B39" s="21"/>
      <c r="C39" s="46">
        <v>187782954</v>
      </c>
      <c r="E39" s="46">
        <v>96984465</v>
      </c>
      <c r="F39" s="83">
        <f>SUM(C32:C38)-C39</f>
        <v>0</v>
      </c>
      <c r="G39" s="83">
        <f>SUM(E32:E38)-E39</f>
        <v>0</v>
      </c>
    </row>
    <row r="40" spans="1:7" x14ac:dyDescent="0.3">
      <c r="A40" s="20"/>
      <c r="B40" s="42"/>
      <c r="C40" s="53"/>
      <c r="E40" s="53"/>
      <c r="F40" s="53"/>
      <c r="G40" s="10"/>
    </row>
    <row r="41" spans="1:7" x14ac:dyDescent="0.3">
      <c r="A41" s="11" t="s">
        <v>62</v>
      </c>
      <c r="B41" s="42"/>
      <c r="C41" s="53"/>
      <c r="E41" s="53"/>
      <c r="F41" s="53"/>
      <c r="G41" s="10"/>
    </row>
    <row r="42" spans="1:7" x14ac:dyDescent="0.3">
      <c r="A42" s="10" t="s">
        <v>63</v>
      </c>
      <c r="B42" s="42">
        <v>25</v>
      </c>
      <c r="C42" s="43">
        <v>328911169</v>
      </c>
      <c r="E42" s="43">
        <v>247233366</v>
      </c>
      <c r="F42" s="53"/>
      <c r="G42" s="10"/>
    </row>
    <row r="43" spans="1:7" x14ac:dyDescent="0.3">
      <c r="A43" s="10" t="s">
        <v>64</v>
      </c>
      <c r="B43" s="21">
        <v>22</v>
      </c>
      <c r="C43" s="43">
        <v>116464822</v>
      </c>
      <c r="E43" s="43">
        <v>67555798</v>
      </c>
      <c r="F43" s="53"/>
      <c r="G43" s="10"/>
    </row>
    <row r="44" spans="1:7" ht="15" thickBot="1" x14ac:dyDescent="0.35">
      <c r="A44" s="10" t="s">
        <v>65</v>
      </c>
      <c r="B44" s="21"/>
      <c r="C44" s="43">
        <v>405643</v>
      </c>
      <c r="E44" s="48">
        <v>283191</v>
      </c>
      <c r="F44" s="53"/>
      <c r="G44" s="10"/>
    </row>
    <row r="45" spans="1:7" ht="15" thickBot="1" x14ac:dyDescent="0.35">
      <c r="A45" s="20"/>
      <c r="B45" s="42"/>
      <c r="C45" s="49">
        <v>445781634</v>
      </c>
      <c r="E45" s="49">
        <v>315072355</v>
      </c>
      <c r="F45" s="83">
        <f>SUM(C42:C44)-C45</f>
        <v>0</v>
      </c>
      <c r="G45" s="83">
        <f>SUM(E42:E44)-E45</f>
        <v>0</v>
      </c>
    </row>
    <row r="46" spans="1:7" x14ac:dyDescent="0.3">
      <c r="A46" s="11" t="s">
        <v>66</v>
      </c>
      <c r="B46" s="42"/>
      <c r="C46" s="53"/>
      <c r="E46" s="53"/>
      <c r="F46" s="53"/>
      <c r="G46" s="10"/>
    </row>
    <row r="47" spans="1:7" x14ac:dyDescent="0.3">
      <c r="A47" s="10" t="s">
        <v>67</v>
      </c>
      <c r="B47" s="21">
        <v>24</v>
      </c>
      <c r="C47" s="43">
        <v>50525</v>
      </c>
      <c r="E47" s="43">
        <v>187279</v>
      </c>
      <c r="F47" s="53"/>
      <c r="G47" s="10"/>
    </row>
    <row r="48" spans="1:7" x14ac:dyDescent="0.3">
      <c r="A48" s="10" t="s">
        <v>63</v>
      </c>
      <c r="B48" s="42">
        <v>25</v>
      </c>
      <c r="C48" s="43">
        <v>86767218</v>
      </c>
      <c r="E48" s="43">
        <v>79546636</v>
      </c>
      <c r="F48" s="53"/>
      <c r="G48" s="10"/>
    </row>
    <row r="49" spans="1:7" x14ac:dyDescent="0.3">
      <c r="A49" s="10" t="s">
        <v>68</v>
      </c>
      <c r="B49" s="42">
        <v>21</v>
      </c>
      <c r="C49" s="43">
        <v>48301852</v>
      </c>
      <c r="E49" s="43">
        <v>38350318</v>
      </c>
      <c r="F49" s="53"/>
      <c r="G49" s="10"/>
    </row>
    <row r="50" spans="1:7" x14ac:dyDescent="0.3">
      <c r="A50" s="10" t="s">
        <v>69</v>
      </c>
      <c r="B50" s="21">
        <v>22</v>
      </c>
      <c r="C50" s="43">
        <v>30003640</v>
      </c>
      <c r="E50" s="43">
        <v>47806075</v>
      </c>
      <c r="F50" s="53"/>
      <c r="G50" s="10"/>
    </row>
    <row r="51" spans="1:7" ht="15" thickBot="1" x14ac:dyDescent="0.35">
      <c r="A51" s="10" t="s">
        <v>70</v>
      </c>
      <c r="B51" s="42">
        <v>23</v>
      </c>
      <c r="C51" s="43">
        <v>49499053</v>
      </c>
      <c r="E51" s="43">
        <v>41365415</v>
      </c>
      <c r="F51" s="53"/>
      <c r="G51" s="10"/>
    </row>
    <row r="52" spans="1:7" ht="15" thickBot="1" x14ac:dyDescent="0.35">
      <c r="A52" s="27"/>
      <c r="B52" s="42"/>
      <c r="C52" s="49">
        <v>214622288</v>
      </c>
      <c r="E52" s="49">
        <v>207255723</v>
      </c>
      <c r="F52" s="83">
        <f>SUM(C47:C51)-C52</f>
        <v>0</v>
      </c>
      <c r="G52" s="83">
        <f>SUM(E47:E51)-E52</f>
        <v>0</v>
      </c>
    </row>
    <row r="53" spans="1:7" ht="15" thickBot="1" x14ac:dyDescent="0.35">
      <c r="A53" s="27" t="s">
        <v>71</v>
      </c>
      <c r="B53" s="42"/>
      <c r="C53" s="46">
        <v>660403922</v>
      </c>
      <c r="E53" s="46">
        <v>522328078</v>
      </c>
      <c r="F53" s="83">
        <f>OLE_LINK27-C52-C45</f>
        <v>0</v>
      </c>
      <c r="G53" s="83">
        <f>E53-E52-E45</f>
        <v>0</v>
      </c>
    </row>
    <row r="54" spans="1:7" ht="15" thickBot="1" x14ac:dyDescent="0.35">
      <c r="A54" s="27" t="s">
        <v>72</v>
      </c>
      <c r="B54" s="42"/>
      <c r="C54" s="46">
        <v>848186876</v>
      </c>
      <c r="E54" s="46">
        <v>619312543</v>
      </c>
      <c r="F54" s="83">
        <f>C54-OLE_LINK27-C39</f>
        <v>0</v>
      </c>
      <c r="G54" s="83">
        <f>E54-E53-E39</f>
        <v>0</v>
      </c>
    </row>
    <row r="55" spans="1:7" ht="15" thickBot="1" x14ac:dyDescent="0.35">
      <c r="A55" s="15" t="s">
        <v>73</v>
      </c>
      <c r="B55" s="42">
        <v>19</v>
      </c>
      <c r="C55" s="50">
        <v>524.94500000000005</v>
      </c>
      <c r="E55" s="52">
        <v>5629137.2350000003</v>
      </c>
      <c r="F55" s="51"/>
      <c r="G55" s="51"/>
    </row>
    <row r="56" spans="1:7" ht="15" thickTop="1" x14ac:dyDescent="0.3"/>
    <row r="59" spans="1:7" x14ac:dyDescent="0.3">
      <c r="A59" s="111"/>
      <c r="B59" s="110"/>
      <c r="C59" s="111"/>
      <c r="D59" s="110"/>
      <c r="E59" s="111"/>
    </row>
    <row r="60" spans="1:7" x14ac:dyDescent="0.3">
      <c r="A60" s="107"/>
      <c r="B60" s="107"/>
      <c r="C60" s="107"/>
      <c r="D60" s="107"/>
      <c r="E60" s="107"/>
    </row>
    <row r="61" spans="1:7" x14ac:dyDescent="0.3">
      <c r="A61" s="112" t="s">
        <v>161</v>
      </c>
      <c r="B61" s="110"/>
      <c r="C61" s="112" t="s">
        <v>165</v>
      </c>
      <c r="D61" s="110"/>
      <c r="E61" s="112" t="s">
        <v>166</v>
      </c>
    </row>
    <row r="62" spans="1:7" x14ac:dyDescent="0.3">
      <c r="A62" s="112"/>
      <c r="B62" s="110"/>
      <c r="C62" s="110"/>
      <c r="D62" s="110"/>
      <c r="E62" s="112"/>
    </row>
    <row r="63" spans="1:7" x14ac:dyDescent="0.3">
      <c r="A63" s="112" t="s">
        <v>162</v>
      </c>
      <c r="B63" s="110"/>
      <c r="C63" s="112" t="s">
        <v>167</v>
      </c>
      <c r="D63" s="110"/>
      <c r="E63" s="112" t="s">
        <v>162</v>
      </c>
    </row>
    <row r="64" spans="1:7" x14ac:dyDescent="0.3">
      <c r="A64" s="112" t="s">
        <v>163</v>
      </c>
      <c r="B64" s="110"/>
      <c r="C64" s="112" t="s">
        <v>164</v>
      </c>
      <c r="D64" s="110"/>
      <c r="E64" s="112" t="s">
        <v>168</v>
      </c>
    </row>
    <row r="65" spans="1:5" x14ac:dyDescent="0.3">
      <c r="A65" s="112" t="s">
        <v>164</v>
      </c>
      <c r="B65" s="110"/>
      <c r="C65" s="112" t="s">
        <v>169</v>
      </c>
      <c r="D65" s="107"/>
      <c r="E65" s="107"/>
    </row>
  </sheetData>
  <mergeCells count="3">
    <mergeCell ref="A7:A8"/>
    <mergeCell ref="B7:B8"/>
    <mergeCell ref="B29:B30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60" zoomScaleNormal="60" workbookViewId="0">
      <selection activeCell="F33" sqref="F33"/>
    </sheetView>
  </sheetViews>
  <sheetFormatPr defaultRowHeight="14.4" x14ac:dyDescent="0.3"/>
  <cols>
    <col min="1" max="1" width="43.88671875" customWidth="1"/>
    <col min="3" max="3" width="11.6640625" bestFit="1" customWidth="1"/>
    <col min="5" max="5" width="11" bestFit="1" customWidth="1"/>
    <col min="7" max="7" width="11" bestFit="1" customWidth="1"/>
    <col min="9" max="9" width="9.33203125" bestFit="1" customWidth="1"/>
    <col min="11" max="11" width="11" bestFit="1" customWidth="1"/>
    <col min="13" max="13" width="11.6640625" bestFit="1" customWidth="1"/>
    <col min="15" max="15" width="11" customWidth="1"/>
    <col min="17" max="17" width="10.33203125" customWidth="1"/>
  </cols>
  <sheetData>
    <row r="1" spans="1:17" ht="15.6" x14ac:dyDescent="0.3">
      <c r="A1" s="87" t="s">
        <v>146</v>
      </c>
    </row>
    <row r="2" spans="1:17" x14ac:dyDescent="0.3">
      <c r="A2" s="89"/>
    </row>
    <row r="3" spans="1:17" x14ac:dyDescent="0.3">
      <c r="A3" s="26" t="s">
        <v>124</v>
      </c>
    </row>
    <row r="4" spans="1:17" x14ac:dyDescent="0.3">
      <c r="A4" s="26" t="s">
        <v>147</v>
      </c>
    </row>
    <row r="5" spans="1:17" x14ac:dyDescent="0.3">
      <c r="A5" s="86" t="s">
        <v>145</v>
      </c>
    </row>
    <row r="6" spans="1:17" x14ac:dyDescent="0.3">
      <c r="A6" s="86"/>
    </row>
    <row r="7" spans="1:17" ht="36" customHeight="1" x14ac:dyDescent="0.3">
      <c r="A7" s="96"/>
      <c r="B7" s="97" t="s">
        <v>0</v>
      </c>
      <c r="C7" s="13" t="s">
        <v>74</v>
      </c>
      <c r="D7" s="94"/>
      <c r="E7" s="94" t="s">
        <v>136</v>
      </c>
      <c r="F7" s="94"/>
      <c r="G7" s="94" t="s">
        <v>56</v>
      </c>
      <c r="H7" s="94"/>
      <c r="I7" s="94" t="s">
        <v>55</v>
      </c>
      <c r="J7" s="94"/>
      <c r="K7" s="94" t="s">
        <v>76</v>
      </c>
      <c r="L7" s="94"/>
      <c r="M7" s="94" t="s">
        <v>58</v>
      </c>
      <c r="N7" s="94"/>
      <c r="O7" s="13" t="s">
        <v>77</v>
      </c>
      <c r="P7" s="94"/>
      <c r="Q7" s="94" t="s">
        <v>61</v>
      </c>
    </row>
    <row r="8" spans="1:17" ht="24" customHeight="1" thickBot="1" x14ac:dyDescent="0.35">
      <c r="A8" s="96"/>
      <c r="B8" s="97"/>
      <c r="C8" s="16" t="s">
        <v>75</v>
      </c>
      <c r="D8" s="94"/>
      <c r="E8" s="95"/>
      <c r="F8" s="94"/>
      <c r="G8" s="95"/>
      <c r="H8" s="94"/>
      <c r="I8" s="95"/>
      <c r="J8" s="94"/>
      <c r="K8" s="95"/>
      <c r="L8" s="94"/>
      <c r="M8" s="95"/>
      <c r="N8" s="94"/>
      <c r="O8" s="16" t="s">
        <v>78</v>
      </c>
      <c r="P8" s="94"/>
      <c r="Q8" s="95"/>
    </row>
    <row r="9" spans="1:17" ht="15" thickBot="1" x14ac:dyDescent="0.35">
      <c r="A9" s="15" t="s">
        <v>79</v>
      </c>
      <c r="B9" s="15"/>
      <c r="C9" s="63">
        <v>2501550</v>
      </c>
      <c r="D9" s="62"/>
      <c r="E9" s="64"/>
      <c r="F9" s="74"/>
      <c r="G9" s="64"/>
      <c r="H9" s="74"/>
      <c r="I9" s="63">
        <v>48996</v>
      </c>
      <c r="J9" s="62"/>
      <c r="K9" s="63">
        <v>-8412107</v>
      </c>
      <c r="L9" s="59"/>
      <c r="M9" s="63">
        <v>11930890</v>
      </c>
      <c r="N9" s="62"/>
      <c r="O9" s="63">
        <v>64377463</v>
      </c>
      <c r="P9" s="62"/>
      <c r="Q9" s="63">
        <v>70446792</v>
      </c>
    </row>
    <row r="10" spans="1:17" x14ac:dyDescent="0.3">
      <c r="A10" s="29" t="s">
        <v>80</v>
      </c>
      <c r="B10" s="14"/>
      <c r="C10" s="74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>
        <v>32530066</v>
      </c>
      <c r="P10" s="62"/>
      <c r="Q10" s="62">
        <v>32530066</v>
      </c>
    </row>
    <row r="11" spans="1:17" ht="60" x14ac:dyDescent="0.3">
      <c r="A11" s="29" t="s">
        <v>137</v>
      </c>
      <c r="B11" s="14"/>
      <c r="C11" s="74"/>
      <c r="D11" s="62"/>
      <c r="E11" s="62"/>
      <c r="F11" s="62"/>
      <c r="G11" s="62"/>
      <c r="H11" s="62"/>
      <c r="I11" s="62"/>
      <c r="J11" s="62"/>
      <c r="K11" s="62">
        <v>3259133</v>
      </c>
      <c r="L11" s="62"/>
      <c r="M11" s="62"/>
      <c r="N11" s="62"/>
      <c r="O11" s="62"/>
      <c r="P11" s="62"/>
      <c r="Q11" s="62">
        <v>3259133</v>
      </c>
    </row>
    <row r="12" spans="1:17" ht="15" thickBot="1" x14ac:dyDescent="0.35">
      <c r="A12" s="29" t="s">
        <v>81</v>
      </c>
      <c r="B12" s="15"/>
      <c r="C12" s="74"/>
      <c r="D12" s="62"/>
      <c r="E12" s="64"/>
      <c r="F12" s="62"/>
      <c r="G12" s="64"/>
      <c r="H12" s="62"/>
      <c r="I12" s="62"/>
      <c r="J12" s="62"/>
      <c r="K12" s="62">
        <v>-894435</v>
      </c>
      <c r="L12" s="62"/>
      <c r="M12" s="62">
        <v>4226404</v>
      </c>
      <c r="N12" s="62"/>
      <c r="O12" s="62"/>
      <c r="P12" s="62"/>
      <c r="Q12" s="62">
        <v>3331969</v>
      </c>
    </row>
    <row r="13" spans="1:17" x14ac:dyDescent="0.3">
      <c r="A13" s="15" t="s">
        <v>82</v>
      </c>
      <c r="B13" s="90"/>
      <c r="C13" s="58"/>
      <c r="D13" s="59"/>
      <c r="E13" s="60"/>
      <c r="F13" s="59"/>
      <c r="G13" s="60"/>
      <c r="H13" s="59"/>
      <c r="I13" s="61"/>
      <c r="J13" s="62"/>
      <c r="K13" s="61">
        <v>2364698</v>
      </c>
      <c r="L13" s="59"/>
      <c r="M13" s="61">
        <v>4226404</v>
      </c>
      <c r="N13" s="59"/>
      <c r="O13" s="61">
        <v>32530066</v>
      </c>
      <c r="P13" s="62"/>
      <c r="Q13" s="61">
        <v>39121168</v>
      </c>
    </row>
    <row r="14" spans="1:17" ht="15" thickBot="1" x14ac:dyDescent="0.35">
      <c r="A14" s="15" t="s">
        <v>2</v>
      </c>
      <c r="B14" s="90"/>
      <c r="C14" s="63"/>
      <c r="D14" s="59"/>
      <c r="E14" s="64"/>
      <c r="F14" s="59"/>
      <c r="G14" s="64"/>
      <c r="H14" s="59"/>
      <c r="I14" s="65"/>
      <c r="J14" s="62"/>
      <c r="K14" s="65"/>
      <c r="L14" s="59"/>
      <c r="M14" s="65"/>
      <c r="N14" s="59"/>
      <c r="O14" s="65"/>
      <c r="P14" s="62"/>
      <c r="Q14" s="65">
        <v>-7516580</v>
      </c>
    </row>
    <row r="15" spans="1:17" ht="15" thickBot="1" x14ac:dyDescent="0.35">
      <c r="A15" s="29" t="s">
        <v>138</v>
      </c>
      <c r="B15" s="14"/>
      <c r="C15" s="63"/>
      <c r="D15" s="59"/>
      <c r="E15" s="66"/>
      <c r="F15" s="62"/>
      <c r="G15" s="64"/>
      <c r="H15" s="62"/>
      <c r="I15" s="64"/>
      <c r="J15" s="62"/>
      <c r="K15" s="64"/>
      <c r="L15" s="59"/>
      <c r="M15" s="64"/>
      <c r="N15" s="59"/>
      <c r="O15" s="64">
        <v>-7516580</v>
      </c>
      <c r="P15" s="62"/>
      <c r="Q15" s="64">
        <v>-7516580</v>
      </c>
    </row>
    <row r="16" spans="1:17" ht="15" thickBot="1" x14ac:dyDescent="0.35">
      <c r="A16" s="15" t="s">
        <v>153</v>
      </c>
      <c r="B16" s="15"/>
      <c r="C16" s="67">
        <v>2501550</v>
      </c>
      <c r="D16" s="59"/>
      <c r="E16" s="68"/>
      <c r="F16" s="59"/>
      <c r="G16" s="69"/>
      <c r="H16" s="59"/>
      <c r="I16" s="70">
        <v>48996</v>
      </c>
      <c r="J16" s="59"/>
      <c r="K16" s="70">
        <v>-6047409</v>
      </c>
      <c r="L16" s="59"/>
      <c r="M16" s="70">
        <v>16157294</v>
      </c>
      <c r="N16" s="59"/>
      <c r="O16" s="70">
        <v>89390949</v>
      </c>
      <c r="P16" s="59"/>
      <c r="Q16" s="70">
        <v>102051380</v>
      </c>
    </row>
    <row r="17" spans="1:17" ht="15" thickTop="1" x14ac:dyDescent="0.3">
      <c r="A17" s="14"/>
      <c r="B17" s="14"/>
      <c r="C17" s="84">
        <f>SUM(C9:C12)-C16+C15</f>
        <v>0</v>
      </c>
      <c r="D17" s="57"/>
      <c r="E17" s="84">
        <f>SUM(E9:E12)-E16+E15</f>
        <v>0</v>
      </c>
      <c r="F17" s="57"/>
      <c r="G17" s="84">
        <f>SUM(G9:G12)-G16+G15</f>
        <v>0</v>
      </c>
      <c r="H17" s="57"/>
      <c r="I17" s="84">
        <f>SUM(I9:I12)-I16+I15</f>
        <v>0</v>
      </c>
      <c r="J17" s="57"/>
      <c r="K17" s="84">
        <f>SUM(K9:K12)-K16+K15</f>
        <v>0</v>
      </c>
      <c r="L17" s="57"/>
      <c r="M17" s="84">
        <f>SUM(M9:M12)-M16+M15</f>
        <v>0</v>
      </c>
      <c r="N17" s="57"/>
      <c r="O17" s="84">
        <f>SUM(O9:O12)-O16+O15</f>
        <v>0</v>
      </c>
      <c r="P17" s="57"/>
      <c r="Q17" s="84">
        <f>SUM(Q9:Q12)-Q16+Q15</f>
        <v>0</v>
      </c>
    </row>
    <row r="18" spans="1:17" x14ac:dyDescent="0.3">
      <c r="A18" s="14"/>
      <c r="B18" s="14"/>
      <c r="C18" s="84"/>
      <c r="D18" s="57"/>
      <c r="E18" s="84"/>
      <c r="F18" s="57"/>
      <c r="G18" s="84"/>
      <c r="H18" s="57"/>
      <c r="I18" s="84"/>
      <c r="J18" s="57"/>
      <c r="K18" s="84"/>
      <c r="L18" s="57"/>
      <c r="M18" s="84"/>
      <c r="N18" s="57"/>
      <c r="O18" s="84"/>
      <c r="P18" s="57"/>
      <c r="Q18" s="84"/>
    </row>
    <row r="19" spans="1:17" ht="15" thickBot="1" x14ac:dyDescent="0.35">
      <c r="A19" s="15" t="s">
        <v>83</v>
      </c>
      <c r="B19" s="25"/>
      <c r="C19" s="63">
        <v>2501550</v>
      </c>
      <c r="D19" s="62"/>
      <c r="E19" s="72"/>
      <c r="F19" s="74"/>
      <c r="G19" s="63"/>
      <c r="H19" s="74"/>
      <c r="I19" s="63">
        <v>48996</v>
      </c>
      <c r="J19" s="62"/>
      <c r="K19" s="63">
        <v>-5489830</v>
      </c>
      <c r="L19" s="59"/>
      <c r="M19" s="63">
        <v>12323792</v>
      </c>
      <c r="N19" s="62"/>
      <c r="O19" s="63">
        <v>87599957</v>
      </c>
      <c r="P19" s="62"/>
      <c r="Q19" s="63">
        <v>96984465</v>
      </c>
    </row>
    <row r="20" spans="1:17" x14ac:dyDescent="0.3">
      <c r="A20" s="29" t="s">
        <v>80</v>
      </c>
      <c r="B20" s="29"/>
      <c r="C20" s="74"/>
      <c r="D20" s="62"/>
      <c r="E20" s="71"/>
      <c r="F20" s="62"/>
      <c r="G20" s="62"/>
      <c r="H20" s="62"/>
      <c r="I20" s="62"/>
      <c r="J20" s="62"/>
      <c r="K20" s="62"/>
      <c r="L20" s="62"/>
      <c r="M20" s="62"/>
      <c r="N20" s="62"/>
      <c r="O20" s="62">
        <v>24751282</v>
      </c>
      <c r="P20" s="62"/>
      <c r="Q20" s="59">
        <v>24751282</v>
      </c>
    </row>
    <row r="21" spans="1:17" ht="60" x14ac:dyDescent="0.3">
      <c r="A21" s="29" t="s">
        <v>137</v>
      </c>
      <c r="B21" s="29"/>
      <c r="C21" s="74"/>
      <c r="D21" s="73"/>
      <c r="E21" s="62"/>
      <c r="F21" s="73"/>
      <c r="G21" s="62"/>
      <c r="H21" s="73"/>
      <c r="I21" s="62"/>
      <c r="J21" s="62"/>
      <c r="K21" s="62">
        <v>3572545</v>
      </c>
      <c r="L21" s="62"/>
      <c r="M21" s="62"/>
      <c r="N21" s="62"/>
      <c r="O21" s="62"/>
      <c r="P21" s="62"/>
      <c r="Q21" s="62">
        <v>3572545</v>
      </c>
    </row>
    <row r="22" spans="1:17" ht="15" thickBot="1" x14ac:dyDescent="0.35">
      <c r="A22" s="29" t="s">
        <v>81</v>
      </c>
      <c r="B22" s="15"/>
      <c r="C22" s="63"/>
      <c r="D22" s="73"/>
      <c r="E22" s="64"/>
      <c r="F22" s="73"/>
      <c r="G22" s="64"/>
      <c r="H22" s="73"/>
      <c r="I22" s="64"/>
      <c r="J22" s="62"/>
      <c r="K22" s="64">
        <v>-962572</v>
      </c>
      <c r="L22" s="62"/>
      <c r="M22" s="64">
        <v>10964417</v>
      </c>
      <c r="N22" s="62"/>
      <c r="O22" s="64"/>
      <c r="P22" s="62"/>
      <c r="Q22" s="64">
        <v>10001845</v>
      </c>
    </row>
    <row r="23" spans="1:17" x14ac:dyDescent="0.3">
      <c r="A23" s="15" t="s">
        <v>82</v>
      </c>
      <c r="B23" s="90"/>
      <c r="C23" s="58"/>
      <c r="D23" s="74"/>
      <c r="E23" s="58"/>
      <c r="F23" s="74"/>
      <c r="G23" s="58"/>
      <c r="H23" s="74"/>
      <c r="I23" s="58"/>
      <c r="J23" s="74"/>
      <c r="K23" s="61">
        <v>2609973</v>
      </c>
      <c r="L23" s="59"/>
      <c r="M23" s="61">
        <v>10964417</v>
      </c>
      <c r="N23" s="74" t="s">
        <v>57</v>
      </c>
      <c r="O23" s="58">
        <v>24751282</v>
      </c>
      <c r="P23" s="74"/>
      <c r="Q23" s="58">
        <v>38325672</v>
      </c>
    </row>
    <row r="24" spans="1:17" ht="15" thickBot="1" x14ac:dyDescent="0.35">
      <c r="A24" s="15" t="s">
        <v>2</v>
      </c>
      <c r="B24" s="90"/>
      <c r="C24" s="63"/>
      <c r="D24" s="74"/>
      <c r="E24" s="63"/>
      <c r="F24" s="74"/>
      <c r="G24" s="63"/>
      <c r="H24" s="74"/>
      <c r="I24" s="63"/>
      <c r="J24" s="74"/>
      <c r="K24" s="65"/>
      <c r="L24" s="59"/>
      <c r="M24" s="65"/>
      <c r="N24" s="74"/>
      <c r="O24" s="63"/>
      <c r="P24" s="74"/>
      <c r="Q24" s="63"/>
    </row>
    <row r="25" spans="1:17" x14ac:dyDescent="0.3">
      <c r="A25" s="29" t="s">
        <v>84</v>
      </c>
      <c r="B25" s="1"/>
      <c r="C25" s="12">
        <v>54256673</v>
      </c>
      <c r="D25" s="62"/>
      <c r="E25" s="62"/>
      <c r="F25" s="62"/>
      <c r="G25" s="62"/>
      <c r="H25" s="73"/>
      <c r="I25" s="62"/>
      <c r="J25" s="62"/>
      <c r="K25" s="62"/>
      <c r="L25" s="62"/>
      <c r="M25" s="62"/>
      <c r="N25" s="62"/>
      <c r="O25" s="62"/>
      <c r="P25" s="62"/>
      <c r="Q25" s="62">
        <v>54256673</v>
      </c>
    </row>
    <row r="26" spans="1:17" x14ac:dyDescent="0.3">
      <c r="A26" s="29" t="s">
        <v>85</v>
      </c>
      <c r="B26" s="1"/>
      <c r="C26" s="74"/>
      <c r="D26" s="62"/>
      <c r="E26" s="62"/>
      <c r="F26" s="62"/>
      <c r="G26" s="62">
        <v>-1363228</v>
      </c>
      <c r="H26" s="62"/>
      <c r="I26" s="62"/>
      <c r="J26" s="73"/>
      <c r="K26" s="62"/>
      <c r="L26" s="73"/>
      <c r="M26" s="62"/>
      <c r="N26" s="62"/>
      <c r="O26" s="62"/>
      <c r="P26" s="62"/>
      <c r="Q26" s="62">
        <v>-1363228</v>
      </c>
    </row>
    <row r="27" spans="1:17" x14ac:dyDescent="0.3">
      <c r="A27" s="29" t="s">
        <v>136</v>
      </c>
      <c r="B27" s="1"/>
      <c r="C27" s="74"/>
      <c r="D27" s="62"/>
      <c r="E27" s="62">
        <v>-2589656</v>
      </c>
      <c r="F27" s="62"/>
      <c r="G27" s="62"/>
      <c r="H27" s="62"/>
      <c r="I27" s="62"/>
      <c r="J27" s="73"/>
      <c r="K27" s="62"/>
      <c r="L27" s="73"/>
      <c r="M27" s="62"/>
      <c r="N27" s="62"/>
      <c r="O27" s="62"/>
      <c r="P27" s="62"/>
      <c r="Q27" s="62">
        <v>-2589656</v>
      </c>
    </row>
    <row r="28" spans="1:17" ht="24.6" thickBot="1" x14ac:dyDescent="0.35">
      <c r="A28" s="29" t="s">
        <v>139</v>
      </c>
      <c r="B28" s="1"/>
      <c r="C28" s="63"/>
      <c r="D28" s="62"/>
      <c r="E28" s="64"/>
      <c r="F28" s="62"/>
      <c r="G28" s="64">
        <v>2169028</v>
      </c>
      <c r="H28" s="62"/>
      <c r="I28" s="64"/>
      <c r="J28" s="62"/>
      <c r="K28" s="64"/>
      <c r="L28" s="62"/>
      <c r="M28" s="64"/>
      <c r="N28" s="62"/>
      <c r="O28" s="64"/>
      <c r="P28" s="62"/>
      <c r="Q28" s="64">
        <v>2169028</v>
      </c>
    </row>
    <row r="29" spans="1:17" ht="15" thickBot="1" x14ac:dyDescent="0.35">
      <c r="A29" s="15" t="s">
        <v>154</v>
      </c>
      <c r="B29" s="15"/>
      <c r="C29" s="67">
        <v>56758223</v>
      </c>
      <c r="D29" s="75"/>
      <c r="E29" s="67">
        <v>-2589656</v>
      </c>
      <c r="F29" s="75"/>
      <c r="G29" s="67">
        <v>805800</v>
      </c>
      <c r="H29" s="75"/>
      <c r="I29" s="67">
        <v>48996</v>
      </c>
      <c r="J29" s="75"/>
      <c r="K29" s="67">
        <v>-2879857</v>
      </c>
      <c r="L29" s="75"/>
      <c r="M29" s="67">
        <v>23288209</v>
      </c>
      <c r="N29" s="75"/>
      <c r="O29" s="67">
        <v>112351239</v>
      </c>
      <c r="P29" s="75" t="s">
        <v>57</v>
      </c>
      <c r="Q29" s="67">
        <v>187782954</v>
      </c>
    </row>
    <row r="30" spans="1:17" ht="15" thickTop="1" x14ac:dyDescent="0.3">
      <c r="C30" s="85">
        <f>SUM(C19:C22)+SUM(C25:C28)-C29</f>
        <v>0</v>
      </c>
      <c r="E30" s="85">
        <f>SUM(E19:E22)+SUM(E25:E28)-E29</f>
        <v>0</v>
      </c>
      <c r="G30" s="85">
        <f>SUM(G19:G22)+SUM(G25:G28)-G29</f>
        <v>0</v>
      </c>
      <c r="I30" s="85">
        <f>SUM(I19:I22)+SUM(I25:I28)-I29</f>
        <v>0</v>
      </c>
      <c r="K30" s="85">
        <f>SUM(K19:K22)+SUM(K25:K28)-K29</f>
        <v>0</v>
      </c>
      <c r="M30" s="85">
        <f>SUM(M19:M22)+SUM(M25:M28)-M29</f>
        <v>0</v>
      </c>
      <c r="O30" s="85">
        <f>SUM(O19:O22)+SUM(O25:O28)-O29</f>
        <v>0</v>
      </c>
      <c r="Q30" s="85">
        <f>SUM(Q19:Q22)+SUM(Q25:Q28)-Q29</f>
        <v>0</v>
      </c>
    </row>
    <row r="31" spans="1:17" x14ac:dyDescent="0.3">
      <c r="C31" s="85">
        <f>SUM(C20:C22)-C23</f>
        <v>0</v>
      </c>
      <c r="E31" s="85">
        <f>SUM(E20:E22)-E23</f>
        <v>0</v>
      </c>
      <c r="G31" s="85">
        <f>SUM(G20:G22)-G23</f>
        <v>0</v>
      </c>
      <c r="I31" s="85">
        <f>SUM(I20:I22)-I23</f>
        <v>0</v>
      </c>
      <c r="K31" s="85">
        <f>SUM(K20:K22)-K23</f>
        <v>0</v>
      </c>
      <c r="M31" s="85">
        <f>SUM(M20:M22)-M23</f>
        <v>0</v>
      </c>
      <c r="O31" s="85">
        <f>SUM(O20:O22)-O23</f>
        <v>0</v>
      </c>
      <c r="Q31" s="85">
        <f>SUM(Q20:Q22)-Q23</f>
        <v>0</v>
      </c>
    </row>
    <row r="34" spans="3:7" x14ac:dyDescent="0.3">
      <c r="C34" s="114"/>
      <c r="D34" s="113"/>
      <c r="E34" s="114"/>
      <c r="F34" s="113"/>
      <c r="G34" s="114"/>
    </row>
    <row r="35" spans="3:7" x14ac:dyDescent="0.3">
      <c r="C35" s="110"/>
      <c r="D35" s="110"/>
      <c r="E35" s="110"/>
      <c r="F35" s="110"/>
      <c r="G35" s="110"/>
    </row>
    <row r="36" spans="3:7" x14ac:dyDescent="0.3">
      <c r="C36" s="115" t="s">
        <v>161</v>
      </c>
      <c r="D36" s="113"/>
      <c r="E36" s="115" t="s">
        <v>165</v>
      </c>
      <c r="F36" s="113"/>
      <c r="G36" s="115" t="s">
        <v>166</v>
      </c>
    </row>
    <row r="37" spans="3:7" x14ac:dyDescent="0.3">
      <c r="C37" s="115"/>
      <c r="D37" s="113"/>
      <c r="E37" s="113"/>
      <c r="F37" s="113"/>
      <c r="G37" s="115"/>
    </row>
    <row r="38" spans="3:7" x14ac:dyDescent="0.3">
      <c r="C38" s="115" t="s">
        <v>162</v>
      </c>
      <c r="D38" s="113"/>
      <c r="E38" s="115" t="s">
        <v>167</v>
      </c>
      <c r="F38" s="113"/>
      <c r="G38" s="115" t="s">
        <v>162</v>
      </c>
    </row>
    <row r="39" spans="3:7" x14ac:dyDescent="0.3">
      <c r="C39" s="115" t="s">
        <v>163</v>
      </c>
      <c r="D39" s="113"/>
      <c r="E39" s="115" t="s">
        <v>164</v>
      </c>
      <c r="F39" s="113"/>
      <c r="G39" s="115" t="s">
        <v>168</v>
      </c>
    </row>
    <row r="40" spans="3:7" x14ac:dyDescent="0.3">
      <c r="C40" s="115" t="s">
        <v>164</v>
      </c>
      <c r="D40" s="113"/>
      <c r="E40" s="115" t="s">
        <v>169</v>
      </c>
      <c r="F40" s="113"/>
      <c r="G40" s="113"/>
    </row>
  </sheetData>
  <mergeCells count="17">
    <mergeCell ref="B23:B24"/>
    <mergeCell ref="Q7:Q8"/>
    <mergeCell ref="B13:B14"/>
    <mergeCell ref="H7:H8"/>
    <mergeCell ref="I7:I8"/>
    <mergeCell ref="J7:J8"/>
    <mergeCell ref="M7:M8"/>
    <mergeCell ref="N7:N8"/>
    <mergeCell ref="P7:P8"/>
    <mergeCell ref="K7:K8"/>
    <mergeCell ref="L7:L8"/>
    <mergeCell ref="A7:A8"/>
    <mergeCell ref="B7:B8"/>
    <mergeCell ref="D7:D8"/>
    <mergeCell ref="E7:E8"/>
    <mergeCell ref="F7:F8"/>
    <mergeCell ref="G7:G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topLeftCell="A40" zoomScale="60" zoomScaleNormal="60" workbookViewId="0">
      <selection activeCell="M72" sqref="M72"/>
    </sheetView>
  </sheetViews>
  <sheetFormatPr defaultRowHeight="14.4" x14ac:dyDescent="0.3"/>
  <cols>
    <col min="1" max="1" width="62" customWidth="1"/>
    <col min="3" max="3" width="17.33203125" customWidth="1"/>
    <col min="4" max="4" width="13.44140625" bestFit="1" customWidth="1"/>
    <col min="5" max="5" width="17.33203125" customWidth="1"/>
  </cols>
  <sheetData>
    <row r="1" spans="1:6" ht="15.6" x14ac:dyDescent="0.3">
      <c r="A1" s="87" t="s">
        <v>146</v>
      </c>
    </row>
    <row r="2" spans="1:6" x14ac:dyDescent="0.3">
      <c r="A2" s="89"/>
    </row>
    <row r="3" spans="1:6" x14ac:dyDescent="0.3">
      <c r="A3" s="26" t="s">
        <v>124</v>
      </c>
    </row>
    <row r="4" spans="1:6" x14ac:dyDescent="0.3">
      <c r="A4" s="26" t="s">
        <v>147</v>
      </c>
    </row>
    <row r="5" spans="1:6" x14ac:dyDescent="0.3">
      <c r="A5" s="86" t="s">
        <v>145</v>
      </c>
    </row>
    <row r="6" spans="1:6" x14ac:dyDescent="0.3">
      <c r="A6" s="24"/>
    </row>
    <row r="7" spans="1:6" ht="39.6" x14ac:dyDescent="0.3">
      <c r="A7" s="98"/>
      <c r="B7" s="99" t="s">
        <v>0</v>
      </c>
      <c r="C7" s="32" t="s">
        <v>151</v>
      </c>
      <c r="D7" s="32"/>
      <c r="E7" s="32" t="s">
        <v>151</v>
      </c>
    </row>
    <row r="8" spans="1:6" ht="26.4" x14ac:dyDescent="0.3">
      <c r="A8" s="98"/>
      <c r="B8" s="99"/>
      <c r="C8" s="32" t="s">
        <v>149</v>
      </c>
      <c r="D8" s="32"/>
      <c r="E8" s="32" t="s">
        <v>150</v>
      </c>
    </row>
    <row r="9" spans="1:6" ht="15" thickBot="1" x14ac:dyDescent="0.35">
      <c r="A9" s="98"/>
      <c r="B9" s="99"/>
      <c r="C9" s="40" t="s">
        <v>2</v>
      </c>
      <c r="D9" s="32"/>
      <c r="E9" s="40" t="s">
        <v>2</v>
      </c>
    </row>
    <row r="10" spans="1:6" x14ac:dyDescent="0.3">
      <c r="A10" s="27" t="s">
        <v>86</v>
      </c>
      <c r="B10" s="10"/>
      <c r="C10" s="10"/>
      <c r="D10" s="10"/>
      <c r="E10" s="10"/>
    </row>
    <row r="11" spans="1:6" x14ac:dyDescent="0.3">
      <c r="A11" s="11" t="s">
        <v>128</v>
      </c>
      <c r="B11" s="31"/>
      <c r="C11" s="76">
        <v>32393698</v>
      </c>
      <c r="E11" s="77">
        <v>40451253</v>
      </c>
      <c r="F11" s="27"/>
    </row>
    <row r="12" spans="1:6" x14ac:dyDescent="0.3">
      <c r="A12" s="33" t="s">
        <v>87</v>
      </c>
      <c r="B12" s="21"/>
      <c r="C12" s="33"/>
      <c r="E12" s="33"/>
      <c r="F12" s="53"/>
    </row>
    <row r="13" spans="1:6" x14ac:dyDescent="0.3">
      <c r="A13" s="53" t="s">
        <v>88</v>
      </c>
      <c r="B13" s="21">
        <v>11</v>
      </c>
      <c r="C13" s="48">
        <v>65509417</v>
      </c>
      <c r="E13" s="43">
        <v>53638784</v>
      </c>
      <c r="F13" s="53"/>
    </row>
    <row r="14" spans="1:6" x14ac:dyDescent="0.3">
      <c r="A14" s="53" t="s">
        <v>89</v>
      </c>
      <c r="B14" s="21"/>
      <c r="C14" s="48">
        <v>-3777723</v>
      </c>
      <c r="E14" s="43">
        <v>-392203</v>
      </c>
      <c r="F14" s="53"/>
    </row>
    <row r="15" spans="1:6" ht="39.6" x14ac:dyDescent="0.3">
      <c r="A15" s="53" t="s">
        <v>90</v>
      </c>
      <c r="B15" s="21" t="s">
        <v>91</v>
      </c>
      <c r="C15" s="48">
        <v>-272858</v>
      </c>
      <c r="E15" s="43">
        <v>-135414</v>
      </c>
      <c r="F15" s="53"/>
    </row>
    <row r="16" spans="1:6" x14ac:dyDescent="0.3">
      <c r="A16" s="53" t="s">
        <v>140</v>
      </c>
      <c r="B16" s="21">
        <v>13</v>
      </c>
      <c r="C16" s="48">
        <v>-41731</v>
      </c>
      <c r="E16" s="43">
        <v>-268111</v>
      </c>
      <c r="F16" s="53"/>
    </row>
    <row r="17" spans="1:7" x14ac:dyDescent="0.3">
      <c r="A17" s="53" t="s">
        <v>92</v>
      </c>
      <c r="B17" s="21">
        <v>23</v>
      </c>
      <c r="C17" s="48">
        <v>625052</v>
      </c>
      <c r="E17" s="43">
        <v>129979</v>
      </c>
      <c r="F17" s="53"/>
    </row>
    <row r="18" spans="1:7" x14ac:dyDescent="0.3">
      <c r="A18" s="53" t="s">
        <v>141</v>
      </c>
      <c r="B18" s="21">
        <v>22</v>
      </c>
      <c r="C18" s="48">
        <v>34252112</v>
      </c>
      <c r="E18" s="43">
        <v>28355335</v>
      </c>
      <c r="F18" s="53"/>
    </row>
    <row r="19" spans="1:7" x14ac:dyDescent="0.3">
      <c r="A19" s="53" t="s">
        <v>93</v>
      </c>
      <c r="B19" s="21"/>
      <c r="C19" s="48">
        <v>1229009</v>
      </c>
      <c r="E19" s="43">
        <v>634499</v>
      </c>
      <c r="F19" s="53"/>
    </row>
    <row r="20" spans="1:7" x14ac:dyDescent="0.3">
      <c r="A20" s="53" t="s">
        <v>26</v>
      </c>
      <c r="B20" s="21"/>
      <c r="C20" s="48">
        <v>5345592</v>
      </c>
      <c r="E20" s="43">
        <v>5859815</v>
      </c>
      <c r="F20" s="53"/>
    </row>
    <row r="21" spans="1:7" x14ac:dyDescent="0.3">
      <c r="A21" s="53" t="s">
        <v>94</v>
      </c>
      <c r="B21" s="21">
        <v>8</v>
      </c>
      <c r="C21" s="48">
        <v>-7294611</v>
      </c>
      <c r="E21" s="43">
        <v>-4704309</v>
      </c>
      <c r="F21" s="53"/>
    </row>
    <row r="22" spans="1:7" x14ac:dyDescent="0.3">
      <c r="A22" s="53" t="s">
        <v>95</v>
      </c>
      <c r="B22" s="21">
        <v>8</v>
      </c>
      <c r="C22" s="48">
        <v>20484761</v>
      </c>
      <c r="E22" s="43">
        <v>16430997</v>
      </c>
      <c r="F22" s="53"/>
    </row>
    <row r="23" spans="1:7" x14ac:dyDescent="0.3">
      <c r="A23" s="53" t="s">
        <v>142</v>
      </c>
      <c r="B23" s="21">
        <v>25</v>
      </c>
      <c r="C23" s="48">
        <v>-1270825</v>
      </c>
      <c r="E23" s="55" t="s">
        <v>57</v>
      </c>
      <c r="F23" s="53"/>
    </row>
    <row r="24" spans="1:7" ht="15" thickBot="1" x14ac:dyDescent="0.35">
      <c r="A24" s="53" t="s">
        <v>155</v>
      </c>
      <c r="B24" s="21"/>
      <c r="C24" s="48">
        <v>2169028</v>
      </c>
      <c r="E24" s="55" t="s">
        <v>57</v>
      </c>
      <c r="F24" s="53"/>
    </row>
    <row r="25" spans="1:7" ht="26.4" x14ac:dyDescent="0.3">
      <c r="A25" s="27" t="s">
        <v>96</v>
      </c>
      <c r="B25" s="31"/>
      <c r="C25" s="78">
        <v>149350921</v>
      </c>
      <c r="E25" s="79">
        <v>140000625</v>
      </c>
      <c r="F25" s="83">
        <f>SUM(C11:C24)-C25</f>
        <v>0</v>
      </c>
      <c r="G25" s="83">
        <f>SUM(E11:E24)-E25</f>
        <v>0</v>
      </c>
    </row>
    <row r="26" spans="1:7" x14ac:dyDescent="0.3">
      <c r="A26" s="53" t="s">
        <v>97</v>
      </c>
      <c r="B26" s="21"/>
      <c r="C26" s="48">
        <v>-4161205</v>
      </c>
      <c r="E26" s="43">
        <v>-3111354</v>
      </c>
      <c r="F26" s="10"/>
    </row>
    <row r="27" spans="1:7" x14ac:dyDescent="0.3">
      <c r="A27" s="53" t="s">
        <v>98</v>
      </c>
      <c r="B27" s="21"/>
      <c r="C27" s="48">
        <v>-139869</v>
      </c>
      <c r="E27" s="43">
        <v>2176136</v>
      </c>
      <c r="F27" s="10"/>
    </row>
    <row r="28" spans="1:7" x14ac:dyDescent="0.3">
      <c r="A28" s="53" t="s">
        <v>99</v>
      </c>
      <c r="B28" s="21"/>
      <c r="C28" s="48">
        <v>-330640</v>
      </c>
      <c r="E28" s="43">
        <v>-3654369</v>
      </c>
      <c r="F28" s="10"/>
    </row>
    <row r="29" spans="1:7" ht="26.4" x14ac:dyDescent="0.3">
      <c r="A29" s="53" t="s">
        <v>100</v>
      </c>
      <c r="B29" s="21"/>
      <c r="C29" s="48">
        <v>-11123910</v>
      </c>
      <c r="E29" s="43">
        <v>1708301</v>
      </c>
      <c r="F29" s="10"/>
    </row>
    <row r="30" spans="1:7" x14ac:dyDescent="0.3">
      <c r="A30" s="53" t="s">
        <v>101</v>
      </c>
      <c r="B30" s="21"/>
      <c r="C30" s="48">
        <v>6113863</v>
      </c>
      <c r="E30" s="43">
        <v>4631706</v>
      </c>
      <c r="F30" s="10"/>
    </row>
    <row r="31" spans="1:7" ht="15" thickBot="1" x14ac:dyDescent="0.35">
      <c r="A31" s="53" t="s">
        <v>102</v>
      </c>
      <c r="B31" s="21"/>
      <c r="C31" s="80">
        <v>287533</v>
      </c>
      <c r="E31" s="45">
        <v>628158</v>
      </c>
      <c r="F31" s="10"/>
    </row>
    <row r="32" spans="1:7" x14ac:dyDescent="0.3">
      <c r="A32" s="27" t="s">
        <v>103</v>
      </c>
      <c r="B32" s="31"/>
      <c r="C32" s="76">
        <v>139996693</v>
      </c>
      <c r="E32" s="77">
        <v>142379203</v>
      </c>
      <c r="F32" s="83">
        <f>SUM(C25:C31)-C32</f>
        <v>0</v>
      </c>
      <c r="G32" s="83">
        <f>SUM(E25:E31)-E32</f>
        <v>0</v>
      </c>
    </row>
    <row r="33" spans="1:7" x14ac:dyDescent="0.3">
      <c r="A33" s="53" t="s">
        <v>104</v>
      </c>
      <c r="B33" s="21"/>
      <c r="C33" s="48">
        <v>-5588967</v>
      </c>
      <c r="E33" s="43">
        <v>-13777028</v>
      </c>
      <c r="F33" s="10"/>
    </row>
    <row r="34" spans="1:7" ht="15" thickBot="1" x14ac:dyDescent="0.35">
      <c r="A34" s="53" t="s">
        <v>105</v>
      </c>
      <c r="B34" s="21"/>
      <c r="C34" s="80">
        <v>7294859</v>
      </c>
      <c r="E34" s="45">
        <v>4596524</v>
      </c>
      <c r="F34" s="10"/>
    </row>
    <row r="35" spans="1:7" ht="27" thickBot="1" x14ac:dyDescent="0.35">
      <c r="A35" s="27" t="s">
        <v>106</v>
      </c>
      <c r="B35" s="31"/>
      <c r="C35" s="81">
        <v>141702585</v>
      </c>
      <c r="E35" s="46">
        <v>133198699</v>
      </c>
      <c r="F35" s="83">
        <f>SUM(C32:C34)-C35</f>
        <v>0</v>
      </c>
      <c r="G35" s="83">
        <f>SUM(E32:E34)-E35</f>
        <v>0</v>
      </c>
    </row>
    <row r="36" spans="1:7" x14ac:dyDescent="0.3">
      <c r="A36" s="20"/>
      <c r="B36" s="21"/>
      <c r="C36" s="20"/>
      <c r="E36" s="20"/>
      <c r="F36" s="10"/>
    </row>
    <row r="37" spans="1:7" x14ac:dyDescent="0.3">
      <c r="A37" s="27" t="s">
        <v>107</v>
      </c>
      <c r="B37" s="21"/>
      <c r="C37" s="33"/>
      <c r="E37" s="33"/>
      <c r="F37" s="10"/>
    </row>
    <row r="38" spans="1:7" x14ac:dyDescent="0.3">
      <c r="A38" s="33" t="s">
        <v>108</v>
      </c>
      <c r="B38" s="21"/>
      <c r="C38" s="48">
        <v>-22485367</v>
      </c>
      <c r="E38" s="43">
        <v>-15450795</v>
      </c>
      <c r="F38" s="10"/>
    </row>
    <row r="39" spans="1:7" x14ac:dyDescent="0.3">
      <c r="A39" s="33" t="s">
        <v>156</v>
      </c>
      <c r="B39" s="21"/>
      <c r="C39" s="48">
        <v>4365276</v>
      </c>
      <c r="E39" s="55" t="s">
        <v>57</v>
      </c>
      <c r="F39" s="10"/>
    </row>
    <row r="40" spans="1:7" x14ac:dyDescent="0.3">
      <c r="A40" s="33" t="s">
        <v>109</v>
      </c>
      <c r="B40" s="21"/>
      <c r="C40" s="48">
        <v>3355012</v>
      </c>
      <c r="E40" s="43">
        <v>1136754</v>
      </c>
      <c r="F40" s="10"/>
    </row>
    <row r="41" spans="1:7" x14ac:dyDescent="0.3">
      <c r="A41" s="33" t="s">
        <v>110</v>
      </c>
      <c r="B41" s="21"/>
      <c r="C41" s="48">
        <v>-1139135</v>
      </c>
      <c r="E41" s="43">
        <v>-733830</v>
      </c>
      <c r="F41" s="10"/>
    </row>
    <row r="42" spans="1:7" x14ac:dyDescent="0.3">
      <c r="A42" s="33" t="s">
        <v>111</v>
      </c>
      <c r="B42" s="21"/>
      <c r="C42" s="48">
        <v>-4243292</v>
      </c>
      <c r="E42" s="43">
        <v>-3143057</v>
      </c>
      <c r="F42" s="10"/>
    </row>
    <row r="43" spans="1:7" ht="15" thickBot="1" x14ac:dyDescent="0.35">
      <c r="A43" s="33" t="s">
        <v>112</v>
      </c>
      <c r="B43" s="21"/>
      <c r="C43" s="80">
        <v>781888</v>
      </c>
      <c r="E43" s="45">
        <v>2188364</v>
      </c>
      <c r="F43" s="10"/>
    </row>
    <row r="44" spans="1:7" ht="27" thickBot="1" x14ac:dyDescent="0.35">
      <c r="A44" s="27" t="s">
        <v>113</v>
      </c>
      <c r="B44" s="31"/>
      <c r="C44" s="81">
        <v>-19365618</v>
      </c>
      <c r="E44" s="46">
        <v>-16002564</v>
      </c>
      <c r="F44" s="83">
        <f>SUM(C38:C43)-C44</f>
        <v>0</v>
      </c>
      <c r="G44" s="83">
        <f>SUM(E38:E43)-E44</f>
        <v>0</v>
      </c>
    </row>
    <row r="46" spans="1:7" ht="39.6" x14ac:dyDescent="0.3">
      <c r="A46" s="91"/>
      <c r="B46" s="18" t="s">
        <v>132</v>
      </c>
      <c r="C46" s="32" t="s">
        <v>151</v>
      </c>
      <c r="D46" s="32"/>
      <c r="E46" s="32" t="s">
        <v>151</v>
      </c>
      <c r="F46" s="99"/>
    </row>
    <row r="47" spans="1:7" ht="26.4" x14ac:dyDescent="0.3">
      <c r="A47" s="91"/>
      <c r="B47" s="18" t="s">
        <v>133</v>
      </c>
      <c r="C47" s="32" t="s">
        <v>149</v>
      </c>
      <c r="D47" s="32"/>
      <c r="E47" s="32" t="s">
        <v>150</v>
      </c>
      <c r="F47" s="99"/>
    </row>
    <row r="48" spans="1:7" ht="15" thickBot="1" x14ac:dyDescent="0.35">
      <c r="A48" s="91"/>
      <c r="B48" s="2"/>
      <c r="C48" s="40" t="s">
        <v>2</v>
      </c>
      <c r="D48" s="32"/>
      <c r="E48" s="40" t="s">
        <v>2</v>
      </c>
      <c r="F48" s="99"/>
    </row>
    <row r="49" spans="1:7" x14ac:dyDescent="0.3">
      <c r="A49" s="27" t="s">
        <v>114</v>
      </c>
      <c r="B49" s="21"/>
      <c r="C49" s="53"/>
      <c r="E49" s="53"/>
      <c r="F49" s="10"/>
    </row>
    <row r="50" spans="1:7" x14ac:dyDescent="0.3">
      <c r="A50" s="33" t="s">
        <v>115</v>
      </c>
      <c r="B50" s="21">
        <v>25</v>
      </c>
      <c r="C50" s="48">
        <v>-63727708</v>
      </c>
      <c r="E50" s="43">
        <v>-61602506</v>
      </c>
      <c r="F50" s="10"/>
    </row>
    <row r="51" spans="1:7" x14ac:dyDescent="0.3">
      <c r="A51" s="33" t="s">
        <v>116</v>
      </c>
      <c r="B51" s="21">
        <v>25</v>
      </c>
      <c r="C51" s="48">
        <v>-18029128</v>
      </c>
      <c r="E51" s="43">
        <v>-14311432</v>
      </c>
      <c r="F51" s="10"/>
    </row>
    <row r="52" spans="1:7" ht="26.4" x14ac:dyDescent="0.3">
      <c r="A52" s="33" t="s">
        <v>117</v>
      </c>
      <c r="B52" s="21">
        <v>25</v>
      </c>
      <c r="C52" s="43">
        <v>-17141089</v>
      </c>
      <c r="E52" s="43">
        <v>-20590718</v>
      </c>
      <c r="F52" s="10"/>
    </row>
    <row r="53" spans="1:7" x14ac:dyDescent="0.3">
      <c r="A53" s="33" t="s">
        <v>118</v>
      </c>
      <c r="B53" s="21">
        <v>25</v>
      </c>
      <c r="C53" s="43">
        <v>17000000</v>
      </c>
      <c r="E53" s="43">
        <v>15603700</v>
      </c>
      <c r="F53" s="10"/>
    </row>
    <row r="54" spans="1:7" x14ac:dyDescent="0.3">
      <c r="A54" s="33" t="s">
        <v>157</v>
      </c>
      <c r="B54" s="21"/>
      <c r="C54" s="43">
        <v>-2589656</v>
      </c>
      <c r="E54" s="55" t="s">
        <v>57</v>
      </c>
      <c r="F54" s="10"/>
    </row>
    <row r="55" spans="1:7" x14ac:dyDescent="0.3">
      <c r="A55" s="33" t="s">
        <v>143</v>
      </c>
      <c r="B55" s="21"/>
      <c r="C55" s="43">
        <v>54256673</v>
      </c>
      <c r="E55" s="55" t="s">
        <v>57</v>
      </c>
      <c r="F55" s="10"/>
    </row>
    <row r="56" spans="1:7" ht="15" thickBot="1" x14ac:dyDescent="0.35">
      <c r="A56" s="33" t="s">
        <v>144</v>
      </c>
      <c r="B56" s="21">
        <v>19</v>
      </c>
      <c r="C56" s="55" t="s">
        <v>57</v>
      </c>
      <c r="E56" s="43">
        <v>-7516580</v>
      </c>
      <c r="F56" s="10"/>
    </row>
    <row r="57" spans="1:7" ht="27" thickBot="1" x14ac:dyDescent="0.35">
      <c r="A57" s="27" t="s">
        <v>158</v>
      </c>
      <c r="B57" s="31"/>
      <c r="C57" s="49">
        <v>-30230908</v>
      </c>
      <c r="E57" s="49">
        <v>-88417536</v>
      </c>
      <c r="F57" s="83">
        <f>SUM(C50:C56)-C57</f>
        <v>0</v>
      </c>
      <c r="G57" s="83">
        <f>SUM(E50:E56)-E57</f>
        <v>0</v>
      </c>
    </row>
    <row r="58" spans="1:7" ht="26.4" x14ac:dyDescent="0.3">
      <c r="A58" s="27" t="s">
        <v>119</v>
      </c>
      <c r="B58" s="31"/>
      <c r="C58" s="77">
        <v>92106059</v>
      </c>
      <c r="E58" s="77">
        <v>28778599</v>
      </c>
      <c r="F58" s="83">
        <f>C58-C57-C44-C35</f>
        <v>0</v>
      </c>
      <c r="G58" s="83">
        <f>E58-E57-E44-E35</f>
        <v>0</v>
      </c>
    </row>
    <row r="59" spans="1:7" x14ac:dyDescent="0.3">
      <c r="A59" s="20"/>
      <c r="B59" s="21"/>
      <c r="C59" s="10"/>
      <c r="E59" s="10"/>
      <c r="F59" s="10"/>
    </row>
    <row r="60" spans="1:7" ht="26.4" x14ac:dyDescent="0.3">
      <c r="A60" s="33" t="s">
        <v>120</v>
      </c>
      <c r="B60" s="21"/>
      <c r="C60" s="43">
        <v>-430153</v>
      </c>
      <c r="E60" s="43">
        <v>-1144906</v>
      </c>
      <c r="F60" s="10"/>
    </row>
    <row r="61" spans="1:7" x14ac:dyDescent="0.3">
      <c r="A61" s="53" t="s">
        <v>81</v>
      </c>
      <c r="B61" s="21"/>
      <c r="C61" s="43">
        <v>11799642</v>
      </c>
      <c r="E61" s="43">
        <v>4524910</v>
      </c>
      <c r="F61" s="10"/>
    </row>
    <row r="62" spans="1:7" ht="26.4" x14ac:dyDescent="0.3">
      <c r="A62" s="53" t="s">
        <v>121</v>
      </c>
      <c r="B62" s="53"/>
      <c r="C62" s="53">
        <v>-917</v>
      </c>
      <c r="E62" s="53" t="s">
        <v>57</v>
      </c>
      <c r="F62" s="10"/>
    </row>
    <row r="63" spans="1:7" ht="27" thickBot="1" x14ac:dyDescent="0.35">
      <c r="A63" s="27" t="s">
        <v>159</v>
      </c>
      <c r="B63" s="21">
        <v>17</v>
      </c>
      <c r="C63" s="46">
        <v>124552167</v>
      </c>
      <c r="E63" s="46">
        <v>116998633</v>
      </c>
    </row>
    <row r="64" spans="1:7" ht="15" thickBot="1" x14ac:dyDescent="0.35">
      <c r="A64" s="27" t="s">
        <v>160</v>
      </c>
      <c r="B64" s="21">
        <v>17</v>
      </c>
      <c r="C64" s="47">
        <v>228026798</v>
      </c>
      <c r="E64" s="47">
        <v>149157236</v>
      </c>
      <c r="F64" s="83">
        <f>SUM(C58:C63)-C64</f>
        <v>0</v>
      </c>
      <c r="G64" s="83">
        <f>SUM(E58:E63)-E64</f>
        <v>0</v>
      </c>
    </row>
    <row r="65" spans="1:5" ht="15" thickTop="1" x14ac:dyDescent="0.3"/>
    <row r="68" spans="1:5" x14ac:dyDescent="0.3">
      <c r="A68" s="117"/>
      <c r="B68" s="116"/>
      <c r="C68" s="117"/>
      <c r="D68" s="116"/>
      <c r="E68" s="117"/>
    </row>
    <row r="69" spans="1:5" x14ac:dyDescent="0.3">
      <c r="A69" s="113"/>
      <c r="B69" s="113"/>
      <c r="C69" s="113"/>
      <c r="D69" s="113"/>
      <c r="E69" s="113"/>
    </row>
    <row r="70" spans="1:5" x14ac:dyDescent="0.3">
      <c r="A70" s="118" t="s">
        <v>161</v>
      </c>
      <c r="B70" s="116"/>
      <c r="C70" s="118" t="s">
        <v>165</v>
      </c>
      <c r="D70" s="116"/>
      <c r="E70" s="118" t="s">
        <v>166</v>
      </c>
    </row>
    <row r="71" spans="1:5" x14ac:dyDescent="0.3">
      <c r="A71" s="118"/>
      <c r="B71" s="116"/>
      <c r="C71" s="116"/>
      <c r="D71" s="116"/>
      <c r="E71" s="118"/>
    </row>
    <row r="72" spans="1:5" x14ac:dyDescent="0.3">
      <c r="A72" s="118" t="s">
        <v>162</v>
      </c>
      <c r="B72" s="116"/>
      <c r="C72" s="118" t="s">
        <v>167</v>
      </c>
      <c r="D72" s="116"/>
      <c r="E72" s="118" t="s">
        <v>162</v>
      </c>
    </row>
    <row r="73" spans="1:5" x14ac:dyDescent="0.3">
      <c r="A73" s="118" t="s">
        <v>163</v>
      </c>
      <c r="B73" s="116"/>
      <c r="C73" s="118" t="s">
        <v>164</v>
      </c>
      <c r="D73" s="116"/>
      <c r="E73" s="118" t="s">
        <v>168</v>
      </c>
    </row>
    <row r="74" spans="1:5" x14ac:dyDescent="0.3">
      <c r="A74" s="118" t="s">
        <v>164</v>
      </c>
      <c r="B74" s="116"/>
      <c r="C74" s="118" t="s">
        <v>169</v>
      </c>
      <c r="D74" s="116"/>
      <c r="E74" s="116"/>
    </row>
  </sheetData>
  <mergeCells count="4">
    <mergeCell ref="A7:A9"/>
    <mergeCell ref="B7:B9"/>
    <mergeCell ref="A46:A48"/>
    <mergeCell ref="F46:F48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О СОВОКУПНОМ ДОХОДЕ </vt:lpstr>
      <vt:lpstr>О ФИНАНСОВОМ ПОЛОЖЕНИИ</vt:lpstr>
      <vt:lpstr>ОБ ИЗМЕНЕНИЯХ В КАПИТАЛЕ</vt:lpstr>
      <vt:lpstr>О ДВИЖЕНИИ ДЕНЕЖНЫХ СРЕДСТВ</vt:lpstr>
      <vt:lpstr>'О ФИНАНСОВОМ ПОЛОЖЕНИИ'!OLE_LINK27</vt:lpstr>
      <vt:lpstr>'О ДВИЖЕНИИ ДЕНЕЖНЫХ СРЕДСТВ'!OLE_LINK37</vt:lpstr>
    </vt:vector>
  </TitlesOfParts>
  <Company>JSC Airastana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Irgibay Jemissov</dc:creator>
  <cp:lastModifiedBy>Assem Maidan</cp:lastModifiedBy>
  <dcterms:created xsi:type="dcterms:W3CDTF">2024-05-14T11:22:20Z</dcterms:created>
  <dcterms:modified xsi:type="dcterms:W3CDTF">2024-11-06T06:35:46Z</dcterms:modified>
</cp:coreProperties>
</file>