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6" windowHeight="11160" activeTab="2"/>
  </bookViews>
  <sheets>
    <sheet name="ОФП" sheetId="3" r:id="rId1"/>
    <sheet name="ОПиУ" sheetId="4" r:id="rId2"/>
    <sheet name="ОДДС" sheetId="1" r:id="rId3"/>
    <sheet name="ОСК" sheetId="2" r:id="rId4"/>
  </sheets>
  <calcPr calcId="152511"/>
  <fileRecoveryPr repairLoad="1"/>
</workbook>
</file>

<file path=xl/calcChain.xml><?xml version="1.0" encoding="utf-8"?>
<calcChain xmlns="http://schemas.openxmlformats.org/spreadsheetml/2006/main">
  <c r="W41" i="1" l="1"/>
  <c r="W43" i="1"/>
  <c r="W24" i="3" l="1"/>
  <c r="W15" i="3"/>
  <c r="W31" i="3"/>
  <c r="W18" i="4" l="1"/>
  <c r="W23" i="2" l="1"/>
  <c r="W19" i="2"/>
  <c r="T23" i="2"/>
  <c r="R23" i="2"/>
  <c r="Q23" i="2"/>
  <c r="W36" i="1"/>
  <c r="W29" i="3"/>
  <c r="W17" i="3"/>
  <c r="S23" i="2" l="1"/>
  <c r="W21" i="2"/>
  <c r="W18" i="2"/>
  <c r="W16" i="2"/>
  <c r="W15" i="2"/>
  <c r="W14" i="2"/>
  <c r="X20" i="3"/>
  <c r="X27" i="3"/>
  <c r="W22" i="2" l="1"/>
  <c r="S34" i="2"/>
  <c r="W30" i="2"/>
  <c r="W29" i="2"/>
  <c r="W28" i="1"/>
  <c r="W34" i="1" s="1"/>
  <c r="W17" i="1"/>
  <c r="W25" i="1" s="1"/>
  <c r="W20" i="4"/>
  <c r="X28" i="3"/>
  <c r="X19" i="3"/>
  <c r="X16" i="3"/>
  <c r="X11" i="3"/>
  <c r="W45" i="1" l="1"/>
  <c r="X18" i="3"/>
  <c r="T33" i="2"/>
  <c r="W32" i="2"/>
  <c r="W27" i="2"/>
  <c r="W26" i="2"/>
  <c r="W25" i="2"/>
  <c r="Q24" i="2"/>
  <c r="W24" i="2" s="1"/>
  <c r="W33" i="2" l="1"/>
  <c r="T34" i="2"/>
  <c r="W34" i="2" s="1"/>
  <c r="W27" i="3"/>
  <c r="W30" i="3"/>
  <c r="W20" i="3"/>
  <c r="W11" i="3" l="1"/>
  <c r="W48" i="1"/>
  <c r="W12" i="1"/>
  <c r="W25" i="3"/>
  <c r="W1" i="4"/>
  <c r="W1" i="1" s="1"/>
  <c r="W16" i="3"/>
  <c r="X32" i="3" l="1"/>
  <c r="W19" i="3"/>
  <c r="W21" i="4"/>
  <c r="W22" i="4" s="1"/>
  <c r="W23" i="4" s="1"/>
  <c r="W24" i="4" s="1"/>
  <c r="U1" i="2"/>
  <c r="H3" i="2"/>
  <c r="H3" i="1"/>
  <c r="H3" i="4"/>
  <c r="W32" i="3" l="1"/>
  <c r="W18" i="3"/>
</calcChain>
</file>

<file path=xl/sharedStrings.xml><?xml version="1.0" encoding="utf-8"?>
<sst xmlns="http://schemas.openxmlformats.org/spreadsheetml/2006/main" count="322" uniqueCount="119">
  <si>
    <t>Наименование</t>
  </si>
  <si>
    <t>тыс. тенге</t>
  </si>
  <si>
    <t>Показатели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</si>
  <si>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</si>
  <si>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</si>
  <si>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</si>
  <si>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-</t>
  </si>
  <si>
    <t>реализация товаров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</si>
  <si>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</si>
  <si>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</si>
  <si>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</si>
  <si>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</si>
  <si>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</si>
  <si>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</si>
  <si>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</si>
  <si>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</si>
  <si>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</si>
  <si>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</si>
  <si>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предоставление займов другим организациям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</si>
  <si>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</si>
  <si>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</si>
  <si>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</si>
  <si>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</si>
  <si>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погашение займов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</si>
  <si>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</si>
  <si>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</si>
  <si>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</si>
  <si>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</si>
  <si>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</si>
  <si>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</t>
  </si>
  <si>
    <t>(фамилия, имя, отчество)</t>
  </si>
  <si>
    <t>(подпись)</t>
  </si>
  <si>
    <t>Главный бухгалтер</t>
  </si>
  <si>
    <t>М П</t>
  </si>
  <si>
    <t>Прим</t>
  </si>
  <si>
    <t>Показатель</t>
  </si>
  <si>
    <t>Капитал материнской организации</t>
  </si>
  <si>
    <t>Доля меньшинства</t>
  </si>
  <si>
    <t>Итого капитал</t>
  </si>
  <si>
    <t>Уставный капитал</t>
  </si>
  <si>
    <t>Резервный капитал</t>
  </si>
  <si>
    <t>Нераспределенная прибыль</t>
  </si>
  <si>
    <t>Всего</t>
  </si>
  <si>
    <t>1</t>
  </si>
  <si>
    <t>3</t>
  </si>
  <si>
    <t>4</t>
  </si>
  <si>
    <t>5</t>
  </si>
  <si>
    <t>6</t>
  </si>
  <si>
    <t>7</t>
  </si>
  <si>
    <t>8</t>
  </si>
  <si>
    <t>Изменения в учетной политике</t>
  </si>
  <si>
    <t>Пересчитанное сальдо   (стр.010+/-стр. 020)</t>
  </si>
  <si>
    <t>Прибыль/убыток, признанная/ый непосредственно  в  самом  капитале
(стр. 031+/-стр. 032+/- стр.033)</t>
  </si>
  <si>
    <t>Общий совокупный доход</t>
  </si>
  <si>
    <t>Прибыль/убыток за период</t>
  </si>
  <si>
    <t>Всего прибыль/убыток за период
(стр. 140+/-стр. 150)</t>
  </si>
  <si>
    <t>Прим.</t>
  </si>
  <si>
    <t>I. Краткосрочные активы</t>
  </si>
  <si>
    <t>Денежные средства и эквиваленты денежных средств</t>
  </si>
  <si>
    <t>Запасы</t>
  </si>
  <si>
    <t>Прочие краткосрочные активы</t>
  </si>
  <si>
    <t>II. Долгосрочные активы</t>
  </si>
  <si>
    <t>Основные средства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</si>
  <si>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</si>
  <si>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</si>
  <si>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</si>
  <si>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</si>
  <si>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</si>
  <si>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</si>
  <si>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</si>
  <si>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V. Капитал</t>
  </si>
  <si>
    <t>Нераспределенная прибыль (непокрытый убыток)</t>
  </si>
  <si>
    <t>БАЛАНС (строка 22 + строка 36)</t>
  </si>
  <si>
    <t>Отчет о прибылях и убытке и прочем совокупном доходе за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</si>
  <si>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</si>
  <si>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</si>
  <si>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</si>
  <si>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</si>
  <si>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</si>
  <si>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</si>
  <si>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</si>
  <si>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</si>
  <si>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</si>
  <si>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</si>
  <si>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до налогообложения  (стр.110+/-стр. 120)</t>
  </si>
  <si>
    <t>Чистая прибыль (убыток) за период (стр. 130 - стр.140) до вычета доли меньшинства</t>
  </si>
  <si>
    <t>Итоговая прибыль (итоговый убыток) за период (стр. 150-стр. 160)</t>
  </si>
  <si>
    <t>ТОО " AGRIQA Азия"</t>
  </si>
  <si>
    <t xml:space="preserve">Стыбаев С.С </t>
  </si>
  <si>
    <t xml:space="preserve">Дополнительно оплаченный капитал </t>
  </si>
  <si>
    <t>Стыбаев С.С.</t>
  </si>
  <si>
    <t>Эмиссия облигаций</t>
  </si>
  <si>
    <t>Дополнительно оплаченный капитал/Прочий капитал</t>
  </si>
  <si>
    <t xml:space="preserve">Взносы собственников </t>
  </si>
  <si>
    <t>ФИНАНСОВАЯ ОТЧЕТНОСТЬ</t>
  </si>
  <si>
    <t xml:space="preserve">Прочие операции </t>
  </si>
  <si>
    <t>Сальдо на 01.01.24.</t>
  </si>
  <si>
    <t xml:space="preserve">Прочие краткосрочная задолженность </t>
  </si>
  <si>
    <t xml:space="preserve">IV. Долгосрочные обязательства </t>
  </si>
  <si>
    <t>выплаты вознаграждений</t>
  </si>
  <si>
    <t>прочие выплаты от инвестиционной деятельности</t>
  </si>
  <si>
    <t>Отчет о финансовом положении (бухгалтерский баланс) за период</t>
  </si>
  <si>
    <t>ОТЧЕТ ОБ ИЗМЕНЕНИЯХ В КАПИТАЛЕ за период</t>
  </si>
  <si>
    <t xml:space="preserve">приобретение нематериальных активов																				</t>
  </si>
  <si>
    <t>Прочие резервы</t>
  </si>
  <si>
    <t>1 полугодие 2024 года</t>
  </si>
  <si>
    <t>На начало отчетного периода
01.01.2024</t>
  </si>
  <si>
    <t xml:space="preserve">               прочие выплаты</t>
  </si>
  <si>
    <t xml:space="preserve">Прочие долгосрочные финансовые обязательства </t>
  </si>
  <si>
    <t>ОТЧЕТ О ДВИЖЕНИИ ДЕНЕЖНЫХ СРЕДСТВ за период</t>
  </si>
  <si>
    <t>За отчетный период</t>
  </si>
  <si>
    <t>За предыдущий период</t>
  </si>
  <si>
    <r>
      <t xml:space="preserve">Комментарии: </t>
    </r>
    <r>
      <rPr>
        <i/>
        <sz val="9"/>
        <rFont val="Arial"/>
        <family val="2"/>
        <charset val="204"/>
      </rPr>
      <t>Компания зарегистрирована 30 Августа 2023 года.</t>
    </r>
  </si>
  <si>
    <r>
      <rPr>
        <b/>
        <sz val="9"/>
        <rFont val="Arial"/>
        <family val="2"/>
        <charset val="204"/>
      </rPr>
      <t>Комментарии</t>
    </r>
    <r>
      <rPr>
        <sz val="9"/>
        <rFont val="Arial"/>
        <family val="2"/>
        <charset val="204"/>
      </rPr>
      <t>:</t>
    </r>
    <r>
      <rPr>
        <i/>
        <sz val="9"/>
        <rFont val="Arial"/>
        <family val="2"/>
        <charset val="204"/>
      </rPr>
      <t xml:space="preserve"> Компания зарегистрирована 30 Августа 2023 года.</t>
    </r>
  </si>
  <si>
    <t>Сальдо на 01.01.23.</t>
  </si>
  <si>
    <t>9 месяцев 2024 года</t>
  </si>
  <si>
    <t>На конец отчетного периода 
30.09.2024</t>
  </si>
  <si>
    <t>Сальдо на 30.09.23. (стр.130 + стр. 160-стр. 170+стр. 180-стр.
190)</t>
  </si>
  <si>
    <t>Сальдо на 30.09.24. (стр.130 + стр. 160-стр. 170+стр. 180-стр.
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</si>
</sst>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,"/>
    <numFmt numFmtId="165" formatCode="[=0]&quot;-&quot;;General"/>
    <numFmt numFmtId="166" formatCode="#,##0\ _₽"/>
  </numFmts>
  <fonts count="10" x14ac:knownFonts="1">
    <font>
      <sz val="8"/>
      <name val="Arial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2"/>
  </cellStyleXfs>
  <cellXfs count="175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2" xfId="1" applyFill="1" applyAlignment="1">
      <alignment horizontal="left"/>
    </xf>
    <xf numFmtId="0" fontId="1" fillId="2" borderId="2" xfId="1" applyFont="1" applyFill="1" applyAlignment="1">
      <alignment horizontal="center" vertical="center"/>
    </xf>
    <xf numFmtId="0" fontId="6" fillId="2" borderId="2" xfId="1" applyFill="1"/>
    <xf numFmtId="0" fontId="1" fillId="2" borderId="2" xfId="1" applyFont="1" applyFill="1" applyAlignment="1">
      <alignment horizontal="left" vertical="center"/>
    </xf>
    <xf numFmtId="0" fontId="6" fillId="2" borderId="2" xfId="1" applyFill="1" applyAlignment="1">
      <alignment horizontal="center" vertical="center"/>
    </xf>
    <xf numFmtId="0" fontId="1" fillId="2" borderId="2" xfId="1" applyFont="1" applyFill="1" applyAlignment="1">
      <alignment horizontal="righ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right" vertical="center"/>
    </xf>
    <xf numFmtId="0" fontId="6" fillId="2" borderId="2" xfId="1" applyFill="1" applyAlignment="1">
      <alignment horizontal="left" wrapText="1"/>
    </xf>
    <xf numFmtId="0" fontId="1" fillId="2" borderId="20" xfId="1" applyFont="1" applyFill="1" applyBorder="1" applyAlignment="1">
      <alignment horizontal="left" vertical="center"/>
    </xf>
    <xf numFmtId="0" fontId="1" fillId="2" borderId="20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 vertical="center"/>
    </xf>
    <xf numFmtId="4" fontId="1" fillId="2" borderId="17" xfId="1" applyNumberFormat="1" applyFont="1" applyFill="1" applyBorder="1" applyAlignment="1">
      <alignment horizontal="right" vertical="center"/>
    </xf>
    <xf numFmtId="4" fontId="1" fillId="2" borderId="4" xfId="1" applyNumberFormat="1" applyFont="1" applyFill="1" applyBorder="1" applyAlignment="1">
      <alignment horizontal="right" vertical="center"/>
    </xf>
    <xf numFmtId="4" fontId="1" fillId="2" borderId="21" xfId="1" applyNumberFormat="1" applyFont="1" applyFill="1" applyBorder="1" applyAlignment="1">
      <alignment horizontal="right" vertical="center"/>
    </xf>
    <xf numFmtId="0" fontId="8" fillId="2" borderId="2" xfId="1" applyFont="1" applyFill="1" applyAlignment="1">
      <alignment vertical="center" wrapText="1"/>
    </xf>
    <xf numFmtId="0" fontId="8" fillId="2" borderId="2" xfId="1" applyFont="1" applyFill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4" fontId="3" fillId="2" borderId="28" xfId="1" applyNumberFormat="1" applyFont="1" applyFill="1" applyBorder="1" applyAlignment="1">
      <alignment horizontal="right" vertical="center"/>
    </xf>
    <xf numFmtId="4" fontId="1" fillId="2" borderId="28" xfId="1" applyNumberFormat="1" applyFont="1" applyFill="1" applyBorder="1" applyAlignment="1">
      <alignment horizontal="right" vertical="center"/>
    </xf>
    <xf numFmtId="4" fontId="3" fillId="2" borderId="27" xfId="1" applyNumberFormat="1" applyFont="1" applyFill="1" applyBorder="1" applyAlignment="1">
      <alignment horizontal="center" vertical="center"/>
    </xf>
    <xf numFmtId="4" fontId="3" fillId="2" borderId="29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3" fontId="1" fillId="2" borderId="5" xfId="1" applyNumberFormat="1" applyFont="1" applyFill="1" applyBorder="1" applyAlignment="1">
      <alignment horizontal="right" vertical="center"/>
    </xf>
    <xf numFmtId="166" fontId="1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66" fontId="1" fillId="2" borderId="4" xfId="1" applyNumberFormat="1" applyFont="1" applyFill="1" applyBorder="1" applyAlignment="1">
      <alignment horizontal="right" vertical="center"/>
    </xf>
    <xf numFmtId="166" fontId="1" fillId="2" borderId="5" xfId="1" applyNumberFormat="1" applyFont="1" applyFill="1" applyBorder="1" applyAlignment="1">
      <alignment horizontal="center" vertical="center"/>
    </xf>
    <xf numFmtId="166" fontId="3" fillId="2" borderId="31" xfId="1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1" fillId="2" borderId="17" xfId="1" applyNumberFormat="1" applyFont="1" applyFill="1" applyBorder="1" applyAlignment="1">
      <alignment horizontal="right" vertical="center"/>
    </xf>
    <xf numFmtId="166" fontId="1" fillId="2" borderId="21" xfId="1" applyNumberFormat="1" applyFont="1" applyFill="1" applyBorder="1" applyAlignment="1">
      <alignment horizontal="right" vertical="center"/>
    </xf>
    <xf numFmtId="166" fontId="3" fillId="2" borderId="18" xfId="1" applyNumberFormat="1" applyFont="1" applyFill="1" applyBorder="1" applyAlignment="1">
      <alignment horizontal="right" vertical="center"/>
    </xf>
    <xf numFmtId="166" fontId="3" fillId="2" borderId="16" xfId="1" applyNumberFormat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right" vertical="center"/>
    </xf>
    <xf numFmtId="4" fontId="1" fillId="2" borderId="22" xfId="1" applyNumberFormat="1" applyFont="1" applyFill="1" applyBorder="1" applyAlignment="1">
      <alignment horizontal="right" vertical="center"/>
    </xf>
    <xf numFmtId="4" fontId="1" fillId="2" borderId="19" xfId="1" applyNumberFormat="1" applyFont="1" applyFill="1" applyBorder="1" applyAlignment="1">
      <alignment horizontal="right" vertical="center"/>
    </xf>
    <xf numFmtId="4" fontId="3" fillId="2" borderId="22" xfId="1" applyNumberFormat="1" applyFont="1" applyFill="1" applyBorder="1" applyAlignment="1">
      <alignment horizontal="center" vertical="center"/>
    </xf>
    <xf numFmtId="4" fontId="3" fillId="2" borderId="38" xfId="1" applyNumberFormat="1" applyFont="1" applyFill="1" applyBorder="1" applyAlignment="1">
      <alignment horizontal="center" vertical="center"/>
    </xf>
    <xf numFmtId="166" fontId="3" fillId="2" borderId="13" xfId="1" applyNumberFormat="1" applyFont="1" applyFill="1" applyBorder="1" applyAlignment="1">
      <alignment horizontal="right" vertical="center"/>
    </xf>
    <xf numFmtId="166" fontId="1" fillId="2" borderId="13" xfId="1" applyNumberFormat="1" applyFont="1" applyFill="1" applyBorder="1" applyAlignment="1">
      <alignment horizontal="right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39" xfId="1" applyNumberFormat="1" applyFont="1" applyFill="1" applyBorder="1" applyAlignment="1">
      <alignment horizontal="center" vertical="center"/>
    </xf>
    <xf numFmtId="166" fontId="3" fillId="2" borderId="36" xfId="1" applyNumberFormat="1" applyFont="1" applyFill="1" applyBorder="1" applyAlignment="1">
      <alignment horizontal="center" vertical="center"/>
    </xf>
    <xf numFmtId="166" fontId="3" fillId="2" borderId="40" xfId="1" applyNumberFormat="1" applyFont="1" applyFill="1" applyBorder="1" applyAlignment="1">
      <alignment horizontal="center" vertical="center"/>
    </xf>
    <xf numFmtId="4" fontId="3" fillId="2" borderId="40" xfId="1" applyNumberFormat="1" applyFont="1" applyFill="1" applyBorder="1" applyAlignment="1">
      <alignment horizontal="right" vertical="center"/>
    </xf>
    <xf numFmtId="4" fontId="3" fillId="2" borderId="40" xfId="1" applyNumberFormat="1" applyFont="1" applyFill="1" applyBorder="1" applyAlignment="1">
      <alignment horizontal="center" vertical="center"/>
    </xf>
    <xf numFmtId="3" fontId="1" fillId="2" borderId="17" xfId="1" applyNumberFormat="1" applyFon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/>
    </xf>
    <xf numFmtId="3" fontId="1" fillId="2" borderId="5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166" fontId="3" fillId="2" borderId="40" xfId="1" applyNumberFormat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left" vertical="center"/>
    </xf>
    <xf numFmtId="0" fontId="8" fillId="2" borderId="2" xfId="1" applyFont="1" applyFill="1" applyAlignment="1">
      <alignment horizontal="center" vertical="center" wrapText="1"/>
    </xf>
    <xf numFmtId="0" fontId="8" fillId="2" borderId="2" xfId="1" applyFont="1" applyFill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2" fillId="2" borderId="2" xfId="1" applyFont="1" applyFill="1" applyAlignment="1">
      <alignment horizontal="center" vertical="center"/>
    </xf>
    <xf numFmtId="0" fontId="3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1" fillId="2" borderId="5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/>
    </xf>
    <xf numFmtId="0" fontId="5" fillId="2" borderId="2" xfId="1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indent="5"/>
    </xf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 indent="5"/>
    </xf>
    <xf numFmtId="0" fontId="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left" vertical="center" wrapText="1"/>
    </xf>
    <xf numFmtId="0" fontId="3" fillId="2" borderId="33" xfId="1" applyFont="1" applyFill="1" applyBorder="1" applyAlignment="1">
      <alignment horizontal="left" vertical="center" wrapText="1"/>
    </xf>
    <xf numFmtId="0" fontId="3" fillId="2" borderId="37" xfId="1" applyFont="1" applyFill="1" applyBorder="1" applyAlignment="1">
      <alignment horizontal="left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1" fillId="2" borderId="27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left" vertical="top" wrapText="1"/>
    </xf>
    <xf numFmtId="0" fontId="1" fillId="2" borderId="15" xfId="1" applyFont="1" applyFill="1" applyBorder="1" applyAlignment="1">
      <alignment horizontal="left" vertical="top" wrapText="1"/>
    </xf>
    <xf numFmtId="0" fontId="5" fillId="2" borderId="2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/>
    </xf>
    <xf numFmtId="0" fontId="1" fillId="2" borderId="12" xfId="1" applyFont="1" applyFill="1" applyBorder="1" applyAlignment="1">
      <alignment horizontal="center" vertical="top"/>
    </xf>
    <xf numFmtId="0" fontId="1" fillId="2" borderId="9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37"/>
  <sheetViews>
    <sheetView topLeftCell="A6" workbookViewId="0">
      <selection activeCell="AC37" sqref="AC37"/>
    </sheetView>
  </sheetViews>
  <sheetFormatPr defaultColWidth="10.42578125" defaultRowHeight="11.4" customHeight="1" x14ac:dyDescent="0.2"/>
  <cols>
    <col min="1" max="17" width="3" style="17" customWidth="1"/>
    <col min="18" max="19" width="3.140625" style="17" customWidth="1"/>
    <col min="20" max="20" width="4.140625" style="17" customWidth="1"/>
    <col min="21" max="21" width="7.28515625" style="17" customWidth="1"/>
    <col min="22" max="22" width="9.140625" style="17" customWidth="1"/>
    <col min="23" max="23" width="20.85546875" style="17" customWidth="1"/>
    <col min="24" max="24" width="20.42578125" style="17" customWidth="1"/>
    <col min="25" max="16384" width="10.42578125" style="18"/>
  </cols>
  <sheetData>
    <row r="1" spans="1:24" s="16" customFormat="1" ht="14.1" customHeight="1" x14ac:dyDescent="0.2">
      <c r="W1" s="95" t="s">
        <v>94</v>
      </c>
      <c r="X1" s="95"/>
    </row>
    <row r="2" spans="1:24" s="17" customFormat="1" ht="6.9" customHeight="1" x14ac:dyDescent="0.2">
      <c r="W2" s="95"/>
      <c r="X2" s="95"/>
    </row>
    <row r="3" spans="1:24" s="16" customFormat="1" ht="11.1" customHeight="1" x14ac:dyDescent="0.2">
      <c r="H3" s="96" t="s">
        <v>87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ht="19.5" customHeight="1" x14ac:dyDescent="0.2">
      <c r="A4" s="19" t="s">
        <v>0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4" s="16" customFormat="1" ht="9.6" customHeight="1" x14ac:dyDescent="0.2"/>
    <row r="6" spans="1:24" s="20" customFormat="1" ht="3.9" customHeight="1" x14ac:dyDescent="0.2"/>
    <row r="7" spans="1:24" s="16" customFormat="1" ht="12.9" customHeight="1" x14ac:dyDescent="0.2">
      <c r="A7" s="98" t="s">
        <v>101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</row>
    <row r="8" spans="1:24" s="16" customFormat="1" ht="11.1" customHeight="1" x14ac:dyDescent="0.2">
      <c r="A8" s="99" t="s">
        <v>115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21" t="s">
        <v>1</v>
      </c>
    </row>
    <row r="9" spans="1:24" s="16" customFormat="1" ht="3.9" customHeight="1" x14ac:dyDescent="0.2"/>
    <row r="10" spans="1:24" s="16" customFormat="1" ht="45" customHeight="1" x14ac:dyDescent="0.2">
      <c r="A10" s="100" t="s">
        <v>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29" t="s">
        <v>56</v>
      </c>
      <c r="W10" s="29" t="s">
        <v>116</v>
      </c>
      <c r="X10" s="30" t="s">
        <v>106</v>
      </c>
    </row>
    <row r="11" spans="1:24" s="16" customFormat="1" ht="12.9" customHeight="1" x14ac:dyDescent="0.2">
      <c r="A11" s="94" t="s">
        <v>57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25"/>
      <c r="W11" s="61">
        <f>W12+W14+W15+W13</f>
        <v>237689</v>
      </c>
      <c r="X11" s="61">
        <f>X12+X14+X15</f>
        <v>56716</v>
      </c>
    </row>
    <row r="12" spans="1:24" s="16" customFormat="1" ht="12.9" customHeight="1" x14ac:dyDescent="0.2">
      <c r="A12" s="102" t="s">
        <v>58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24">
        <v>5</v>
      </c>
      <c r="W12" s="62">
        <v>15827</v>
      </c>
      <c r="X12" s="62">
        <v>55698</v>
      </c>
    </row>
    <row r="13" spans="1:24" s="16" customFormat="1" ht="12.9" customHeight="1" x14ac:dyDescent="0.2">
      <c r="A13" s="107" t="s">
        <v>97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24">
        <v>6</v>
      </c>
      <c r="W13" s="62">
        <v>29006</v>
      </c>
      <c r="X13" s="62">
        <v>0</v>
      </c>
    </row>
    <row r="14" spans="1:24" s="16" customFormat="1" ht="12.9" customHeight="1" x14ac:dyDescent="0.2">
      <c r="A14" s="102" t="s">
        <v>59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24">
        <v>7</v>
      </c>
      <c r="W14" s="62">
        <v>94366</v>
      </c>
      <c r="X14" s="62">
        <v>23</v>
      </c>
    </row>
    <row r="15" spans="1:24" s="16" customFormat="1" ht="12.9" customHeight="1" x14ac:dyDescent="0.2">
      <c r="A15" s="107" t="s">
        <v>60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24">
        <v>8</v>
      </c>
      <c r="W15" s="62">
        <f>100730-2240</f>
        <v>98490</v>
      </c>
      <c r="X15" s="62">
        <v>995</v>
      </c>
    </row>
    <row r="16" spans="1:24" s="16" customFormat="1" ht="12.9" customHeight="1" x14ac:dyDescent="0.2">
      <c r="A16" s="94" t="s">
        <v>61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25"/>
      <c r="W16" s="61">
        <f>W17</f>
        <v>397724</v>
      </c>
      <c r="X16" s="61">
        <f>X17</f>
        <v>387</v>
      </c>
    </row>
    <row r="17" spans="1:24" s="16" customFormat="1" ht="12.9" customHeight="1" x14ac:dyDescent="0.2">
      <c r="A17" s="102" t="s">
        <v>62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24">
        <v>9</v>
      </c>
      <c r="W17" s="62">
        <f>3442+394282</f>
        <v>397724</v>
      </c>
      <c r="X17" s="62">
        <v>387</v>
      </c>
    </row>
    <row r="18" spans="1:24" s="16" customFormat="1" ht="12.9" customHeight="1" x14ac:dyDescent="0.2">
      <c r="A18" s="109" t="s">
        <v>63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25"/>
      <c r="W18" s="61">
        <f>W16+W11</f>
        <v>635413</v>
      </c>
      <c r="X18" s="61">
        <f>X16+X11</f>
        <v>57103</v>
      </c>
    </row>
    <row r="19" spans="1:24" s="16" customFormat="1" ht="12.9" customHeight="1" x14ac:dyDescent="0.2">
      <c r="A19" s="94" t="s">
        <v>64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25"/>
      <c r="W19" s="61">
        <f>W25+W20</f>
        <v>193994</v>
      </c>
      <c r="X19" s="61">
        <f>X20</f>
        <v>2945</v>
      </c>
    </row>
    <row r="20" spans="1:24" s="16" customFormat="1" ht="12.9" customHeight="1" x14ac:dyDescent="0.2">
      <c r="A20" s="94" t="s">
        <v>65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25"/>
      <c r="W20" s="61">
        <f>W21+W22+W23+W24</f>
        <v>4401</v>
      </c>
      <c r="X20" s="61">
        <f>X21+X24</f>
        <v>2945</v>
      </c>
    </row>
    <row r="21" spans="1:24" s="16" customFormat="1" ht="12.9" customHeight="1" x14ac:dyDescent="0.2">
      <c r="A21" s="102" t="s">
        <v>66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24">
        <v>10</v>
      </c>
      <c r="W21" s="62">
        <v>2597</v>
      </c>
      <c r="X21" s="62">
        <v>1913</v>
      </c>
    </row>
    <row r="22" spans="1:24" s="16" customFormat="1" ht="12.9" customHeight="1" x14ac:dyDescent="0.2">
      <c r="A22" s="102" t="s">
        <v>67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24">
        <v>11</v>
      </c>
      <c r="W22" s="62">
        <v>4</v>
      </c>
      <c r="X22" s="62" t="s">
        <v>6</v>
      </c>
    </row>
    <row r="23" spans="1:24" ht="12" customHeight="1" x14ac:dyDescent="0.2">
      <c r="A23" s="108" t="s">
        <v>68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24">
        <v>12</v>
      </c>
      <c r="W23" s="62">
        <v>71</v>
      </c>
      <c r="X23" s="62" t="s">
        <v>6</v>
      </c>
    </row>
    <row r="24" spans="1:24" s="16" customFormat="1" ht="12.9" customHeight="1" x14ac:dyDescent="0.2">
      <c r="A24" s="102" t="s">
        <v>69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24">
        <v>13</v>
      </c>
      <c r="W24" s="62">
        <f>3969-2240</f>
        <v>1729</v>
      </c>
      <c r="X24" s="62">
        <v>1032</v>
      </c>
    </row>
    <row r="25" spans="1:24" s="16" customFormat="1" ht="12.9" customHeight="1" x14ac:dyDescent="0.2">
      <c r="A25" s="94" t="s">
        <v>98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25"/>
      <c r="W25" s="61">
        <f>W26</f>
        <v>189593</v>
      </c>
      <c r="X25" s="61"/>
    </row>
    <row r="26" spans="1:24" s="16" customFormat="1" ht="12.9" customHeight="1" x14ac:dyDescent="0.2">
      <c r="A26" s="104" t="s">
        <v>108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V26" s="24">
        <v>14</v>
      </c>
      <c r="W26" s="62">
        <v>189593</v>
      </c>
      <c r="X26" s="62"/>
    </row>
    <row r="27" spans="1:24" s="16" customFormat="1" ht="12.9" customHeight="1" x14ac:dyDescent="0.2">
      <c r="A27" s="94" t="s">
        <v>70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25"/>
      <c r="W27" s="61">
        <f>W28+W30+W31+W29</f>
        <v>441419</v>
      </c>
      <c r="X27" s="61">
        <f>X28+X30+X31</f>
        <v>54158</v>
      </c>
    </row>
    <row r="28" spans="1:24" s="16" customFormat="1" ht="12.9" customHeight="1" x14ac:dyDescent="0.2">
      <c r="A28" s="102" t="s">
        <v>39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24">
        <v>15</v>
      </c>
      <c r="W28" s="62">
        <v>2500</v>
      </c>
      <c r="X28" s="62">
        <f>55329.14-54829.14</f>
        <v>500</v>
      </c>
    </row>
    <row r="29" spans="1:24" s="16" customFormat="1" ht="12.9" customHeight="1" x14ac:dyDescent="0.2">
      <c r="A29" s="104" t="s">
        <v>104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6"/>
      <c r="V29" s="24">
        <v>17</v>
      </c>
      <c r="W29" s="62">
        <f>495440-2500</f>
        <v>492940</v>
      </c>
      <c r="X29" s="62" t="s">
        <v>6</v>
      </c>
    </row>
    <row r="30" spans="1:24" s="16" customFormat="1" ht="12.9" customHeight="1" x14ac:dyDescent="0.2">
      <c r="A30" s="102" t="s">
        <v>89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24">
        <v>18</v>
      </c>
      <c r="W30" s="62">
        <f>7021</f>
        <v>7021</v>
      </c>
      <c r="X30" s="62">
        <v>61850</v>
      </c>
    </row>
    <row r="31" spans="1:24" s="16" customFormat="1" ht="12.9" customHeight="1" x14ac:dyDescent="0.2">
      <c r="A31" s="102" t="s">
        <v>71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24">
        <v>16</v>
      </c>
      <c r="W31" s="62">
        <f>-61042</f>
        <v>-61042</v>
      </c>
      <c r="X31" s="62">
        <v>-8192</v>
      </c>
    </row>
    <row r="32" spans="1:24" s="16" customFormat="1" ht="12.9" customHeight="1" x14ac:dyDescent="0.2">
      <c r="A32" s="94" t="s">
        <v>72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25"/>
      <c r="W32" s="61">
        <f>W19+W27</f>
        <v>635413</v>
      </c>
      <c r="X32" s="61">
        <f>X19+X27</f>
        <v>57103</v>
      </c>
    </row>
    <row r="33" spans="1:23" s="16" customFormat="1" ht="6" customHeight="1" x14ac:dyDescent="0.2"/>
    <row r="34" spans="1:23" s="16" customFormat="1" ht="12.9" customHeight="1" x14ac:dyDescent="0.2">
      <c r="A34" s="19" t="s">
        <v>29</v>
      </c>
      <c r="H34" s="103" t="s">
        <v>88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W34" s="27"/>
    </row>
    <row r="35" spans="1:23" s="16" customFormat="1" ht="11.1" customHeight="1" x14ac:dyDescent="0.2">
      <c r="H35" s="101" t="s">
        <v>30</v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W35" s="28" t="s">
        <v>31</v>
      </c>
    </row>
    <row r="36" spans="1:23" s="16" customFormat="1" ht="12.9" customHeight="1" x14ac:dyDescent="0.2">
      <c r="A36" s="19" t="s">
        <v>32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W36" s="27"/>
    </row>
    <row r="37" spans="1:23" s="16" customFormat="1" ht="9.9" customHeight="1" x14ac:dyDescent="0.2">
      <c r="B37" s="17" t="s">
        <v>33</v>
      </c>
      <c r="H37" s="101" t="s">
        <v>30</v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W37" s="28" t="s">
        <v>31</v>
      </c>
    </row>
  </sheetData>
  <mergeCells count="31">
    <mergeCell ref="A25:U25"/>
    <mergeCell ref="A26:U26"/>
    <mergeCell ref="A24:U24"/>
    <mergeCell ref="A29:U29"/>
    <mergeCell ref="A11:U11"/>
    <mergeCell ref="A12:U12"/>
    <mergeCell ref="A14:U14"/>
    <mergeCell ref="A15:U15"/>
    <mergeCell ref="A21:U21"/>
    <mergeCell ref="A22:U22"/>
    <mergeCell ref="A23:U23"/>
    <mergeCell ref="A17:U17"/>
    <mergeCell ref="A18:U18"/>
    <mergeCell ref="A19:U19"/>
    <mergeCell ref="A13:U13"/>
    <mergeCell ref="A20:U20"/>
    <mergeCell ref="H37:U37"/>
    <mergeCell ref="A27:U27"/>
    <mergeCell ref="A28:U28"/>
    <mergeCell ref="A31:U31"/>
    <mergeCell ref="A32:U32"/>
    <mergeCell ref="A30:U30"/>
    <mergeCell ref="H34:U34"/>
    <mergeCell ref="H35:U35"/>
    <mergeCell ref="H36:U36"/>
    <mergeCell ref="A16:U16"/>
    <mergeCell ref="W1:X2"/>
    <mergeCell ref="H3:X4"/>
    <mergeCell ref="A7:W7"/>
    <mergeCell ref="A8:W8"/>
    <mergeCell ref="A10:U10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33"/>
  <sheetViews>
    <sheetView workbookViewId="0">
      <selection activeCell="W18" sqref="W18"/>
    </sheetView>
  </sheetViews>
  <sheetFormatPr defaultColWidth="10.42578125" defaultRowHeight="11.4" customHeight="1" x14ac:dyDescent="0.2"/>
  <cols>
    <col min="1" max="17" width="3" style="17" customWidth="1"/>
    <col min="18" max="19" width="3.140625" style="17" customWidth="1"/>
    <col min="20" max="20" width="4.140625" style="17" customWidth="1"/>
    <col min="21" max="21" width="16.28515625" style="17" customWidth="1"/>
    <col min="22" max="22" width="9.140625" style="17" customWidth="1"/>
    <col min="23" max="23" width="20.85546875" style="17" customWidth="1"/>
    <col min="24" max="24" width="20.42578125" style="17" customWidth="1"/>
    <col min="25" max="16384" width="10.42578125" style="18"/>
  </cols>
  <sheetData>
    <row r="1" spans="1:24" s="16" customFormat="1" ht="14.1" customHeight="1" x14ac:dyDescent="0.2">
      <c r="W1" s="95" t="str">
        <f>ОФП!W1</f>
        <v>ФИНАНСОВАЯ ОТЧЕТНОСТЬ</v>
      </c>
      <c r="X1" s="95"/>
    </row>
    <row r="2" spans="1:24" s="17" customFormat="1" ht="6.9" customHeight="1" x14ac:dyDescent="0.2">
      <c r="W2" s="95"/>
      <c r="X2" s="95"/>
    </row>
    <row r="3" spans="1:24" ht="12" customHeight="1" x14ac:dyDescent="0.2">
      <c r="H3" s="110" t="str">
        <f>ОФП!H3</f>
        <v>ТОО " AGRIQA Азия"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24" ht="12" customHeight="1" x14ac:dyDescent="0.2">
      <c r="A4" s="19" t="s">
        <v>0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s="16" customFormat="1" ht="6" customHeight="1" x14ac:dyDescent="0.2"/>
    <row r="6" spans="1:24" s="20" customFormat="1" ht="3.9" customHeight="1" x14ac:dyDescent="0.2"/>
    <row r="7" spans="1:24" s="16" customFormat="1" ht="12.9" customHeight="1" x14ac:dyDescent="0.2">
      <c r="A7" s="98" t="s">
        <v>73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</row>
    <row r="8" spans="1:24" s="16" customFormat="1" ht="12" customHeight="1" x14ac:dyDescent="0.2">
      <c r="A8" s="99" t="s">
        <v>115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1:24" s="16" customFormat="1" ht="12" customHeight="1" x14ac:dyDescent="0.2">
      <c r="X9" s="21" t="s">
        <v>1</v>
      </c>
    </row>
    <row r="10" spans="1:24" ht="49.5" customHeight="1" x14ac:dyDescent="0.2">
      <c r="A10" s="100" t="s">
        <v>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29" t="s">
        <v>56</v>
      </c>
      <c r="W10" s="29" t="s">
        <v>110</v>
      </c>
      <c r="X10" s="30" t="s">
        <v>111</v>
      </c>
    </row>
    <row r="11" spans="1:24" s="16" customFormat="1" ht="12.9" customHeight="1" x14ac:dyDescent="0.2">
      <c r="A11" s="102" t="s">
        <v>74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24"/>
      <c r="W11" s="63">
        <v>0</v>
      </c>
      <c r="X11" s="31" t="s">
        <v>6</v>
      </c>
    </row>
    <row r="12" spans="1:24" s="16" customFormat="1" ht="12.9" customHeight="1" x14ac:dyDescent="0.2">
      <c r="A12" s="113" t="s">
        <v>75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24"/>
      <c r="W12" s="63">
        <v>0</v>
      </c>
      <c r="X12" s="31" t="s">
        <v>6</v>
      </c>
    </row>
    <row r="13" spans="1:24" s="16" customFormat="1" ht="12.9" customHeight="1" x14ac:dyDescent="0.2">
      <c r="A13" s="114" t="s">
        <v>76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25"/>
      <c r="W13" s="64">
        <v>0</v>
      </c>
      <c r="X13" s="31" t="s">
        <v>6</v>
      </c>
    </row>
    <row r="14" spans="1:24" s="16" customFormat="1" ht="12.9" customHeight="1" x14ac:dyDescent="0.2">
      <c r="A14" s="107" t="s">
        <v>77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24">
        <v>19</v>
      </c>
      <c r="W14" s="63">
        <v>0</v>
      </c>
      <c r="X14" s="31" t="s">
        <v>6</v>
      </c>
    </row>
    <row r="15" spans="1:24" s="16" customFormat="1" ht="12.9" customHeight="1" x14ac:dyDescent="0.2">
      <c r="A15" s="107" t="s">
        <v>78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24"/>
      <c r="W15" s="63" t="s">
        <v>6</v>
      </c>
      <c r="X15" s="31" t="s">
        <v>6</v>
      </c>
    </row>
    <row r="16" spans="1:24" s="16" customFormat="1" ht="12.9" customHeight="1" x14ac:dyDescent="0.2">
      <c r="A16" s="107" t="s">
        <v>79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24"/>
      <c r="W16" s="63" t="s">
        <v>6</v>
      </c>
      <c r="X16" s="31" t="s">
        <v>6</v>
      </c>
    </row>
    <row r="17" spans="1:24" s="16" customFormat="1" ht="12.9" customHeight="1" x14ac:dyDescent="0.2">
      <c r="A17" s="107" t="s">
        <v>80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24">
        <v>20</v>
      </c>
      <c r="W17" s="63">
        <v>30212</v>
      </c>
      <c r="X17" s="38" t="s">
        <v>6</v>
      </c>
    </row>
    <row r="18" spans="1:24" s="16" customFormat="1" ht="12.9" customHeight="1" x14ac:dyDescent="0.2">
      <c r="A18" s="107" t="s">
        <v>81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24">
        <v>21</v>
      </c>
      <c r="W18" s="63">
        <f>10016+12622</f>
        <v>22638</v>
      </c>
      <c r="X18" s="38" t="s">
        <v>6</v>
      </c>
    </row>
    <row r="19" spans="1:24" s="16" customFormat="1" ht="12.9" customHeight="1" x14ac:dyDescent="0.2">
      <c r="A19" s="113" t="s">
        <v>82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24"/>
      <c r="W19" s="63" t="s">
        <v>6</v>
      </c>
      <c r="X19" s="38" t="s">
        <v>6</v>
      </c>
    </row>
    <row r="20" spans="1:24" ht="24" customHeight="1" x14ac:dyDescent="0.2">
      <c r="A20" s="112" t="s">
        <v>83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5"/>
      <c r="W20" s="64">
        <f>W14-W17-W18</f>
        <v>-52850</v>
      </c>
      <c r="X20" s="35" t="s">
        <v>6</v>
      </c>
    </row>
    <row r="21" spans="1:24" s="16" customFormat="1" ht="12.9" customHeight="1" x14ac:dyDescent="0.2">
      <c r="A21" s="114" t="s">
        <v>84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25"/>
      <c r="W21" s="64">
        <f>W20</f>
        <v>-52850</v>
      </c>
      <c r="X21" s="35" t="s">
        <v>6</v>
      </c>
    </row>
    <row r="22" spans="1:24" s="32" customFormat="1" ht="24" customHeight="1" x14ac:dyDescent="0.2">
      <c r="A22" s="112" t="s">
        <v>85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30"/>
      <c r="W22" s="64">
        <f>W21</f>
        <v>-52850</v>
      </c>
      <c r="X22" s="35" t="s">
        <v>6</v>
      </c>
    </row>
    <row r="23" spans="1:24" s="16" customFormat="1" ht="21.9" customHeight="1" x14ac:dyDescent="0.2">
      <c r="A23" s="112" t="s">
        <v>86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25"/>
      <c r="W23" s="64">
        <f>W22</f>
        <v>-52850</v>
      </c>
      <c r="X23" s="35" t="s">
        <v>6</v>
      </c>
    </row>
    <row r="24" spans="1:24" s="16" customFormat="1" ht="12.9" customHeight="1" x14ac:dyDescent="0.2">
      <c r="A24" s="114" t="s">
        <v>53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25"/>
      <c r="W24" s="64">
        <f>W23</f>
        <v>-52850</v>
      </c>
      <c r="X24" s="35" t="s">
        <v>6</v>
      </c>
    </row>
    <row r="25" spans="1:24" s="16" customFormat="1" ht="12.9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57"/>
      <c r="X25" s="57"/>
    </row>
    <row r="26" spans="1:24" s="16" customFormat="1" ht="12.9" customHeight="1" x14ac:dyDescent="0.2">
      <c r="A26" s="55" t="s">
        <v>112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7"/>
      <c r="X26" s="57"/>
    </row>
    <row r="27" spans="1:24" s="16" customFormat="1" ht="18" customHeight="1" x14ac:dyDescent="0.2"/>
    <row r="28" spans="1:24" s="16" customFormat="1" ht="12.9" customHeight="1" x14ac:dyDescent="0.2">
      <c r="A28" s="19" t="s">
        <v>29</v>
      </c>
      <c r="H28" s="103" t="s">
        <v>90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W28" s="27"/>
    </row>
    <row r="29" spans="1:24" s="16" customFormat="1" ht="11.1" customHeight="1" x14ac:dyDescent="0.2">
      <c r="H29" s="101" t="s">
        <v>30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W29" s="28" t="s">
        <v>31</v>
      </c>
    </row>
    <row r="30" spans="1:24" s="16" customFormat="1" ht="12.9" customHeight="1" x14ac:dyDescent="0.2">
      <c r="A30" s="19" t="s">
        <v>32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W30" s="27"/>
    </row>
    <row r="31" spans="1:24" s="16" customFormat="1" ht="9.9" customHeight="1" x14ac:dyDescent="0.2">
      <c r="H31" s="101" t="s">
        <v>30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W31" s="28" t="s">
        <v>31</v>
      </c>
    </row>
    <row r="32" spans="1:24" s="16" customFormat="1" ht="12.9" customHeight="1" x14ac:dyDescent="0.2">
      <c r="B32" s="17" t="s">
        <v>33</v>
      </c>
    </row>
    <row r="33" s="16" customFormat="1" ht="12.9" customHeight="1" x14ac:dyDescent="0.2"/>
  </sheetData>
  <mergeCells count="23">
    <mergeCell ref="A24:U24"/>
    <mergeCell ref="H28:U28"/>
    <mergeCell ref="H29:U29"/>
    <mergeCell ref="H30:U30"/>
    <mergeCell ref="H31:U31"/>
    <mergeCell ref="A23:U23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2:U22"/>
    <mergeCell ref="A11:U11"/>
    <mergeCell ref="W1:X2"/>
    <mergeCell ref="H3:X4"/>
    <mergeCell ref="A7:X7"/>
    <mergeCell ref="A8:X8"/>
    <mergeCell ref="A10:U10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56"/>
  <sheetViews>
    <sheetView tabSelected="1" topLeftCell="A27" workbookViewId="0">
      <selection activeCell="AF34" sqref="AF34"/>
    </sheetView>
  </sheetViews>
  <sheetFormatPr defaultColWidth="10.42578125" defaultRowHeight="11.4" customHeight="1" x14ac:dyDescent="0.2"/>
  <cols>
    <col min="1" max="17" width="3" style="2" customWidth="1"/>
    <col min="18" max="19" width="3.140625" style="2" customWidth="1"/>
    <col min="20" max="20" width="4.140625" style="2" customWidth="1"/>
    <col min="21" max="21" width="16.28515625" style="2" customWidth="1"/>
    <col min="22" max="22" width="9.140625" style="2" customWidth="1"/>
    <col min="23" max="23" width="20.85546875" style="2" customWidth="1"/>
    <col min="24" max="24" width="20.42578125" style="2" customWidth="1"/>
    <col min="25" max="16384" width="10.42578125" style="15"/>
  </cols>
  <sheetData>
    <row r="1" spans="1:24" s="1" customFormat="1" ht="14.1" customHeight="1" x14ac:dyDescent="0.2">
      <c r="W1" s="95" t="str">
        <f>ОПиУ!W1</f>
        <v>ФИНАНСОВАЯ ОТЧЕТНОСТЬ</v>
      </c>
      <c r="X1" s="95"/>
    </row>
    <row r="2" spans="1:24" s="2" customFormat="1" ht="6.9" customHeight="1" x14ac:dyDescent="0.2">
      <c r="W2" s="95"/>
      <c r="X2" s="95"/>
    </row>
    <row r="3" spans="1:24" s="1" customFormat="1" ht="12" customHeight="1" x14ac:dyDescent="0.2">
      <c r="H3" s="132" t="str">
        <f>ОФП!H3</f>
        <v>ТОО " AGRIQA Азия"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s="18" customFormat="1" ht="19.5" customHeight="1" x14ac:dyDescent="0.2">
      <c r="A4" s="19" t="s">
        <v>0</v>
      </c>
      <c r="B4" s="17"/>
      <c r="C4" s="17"/>
      <c r="D4" s="17"/>
      <c r="E4" s="17"/>
      <c r="F4" s="17"/>
      <c r="G4" s="17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</row>
    <row r="5" spans="1:24" s="1" customFormat="1" ht="6" customHeight="1" x14ac:dyDescent="0.2"/>
    <row r="6" spans="1:24" s="4" customFormat="1" ht="3.9" customHeight="1" x14ac:dyDescent="0.2"/>
    <row r="7" spans="1:24" s="1" customFormat="1" ht="12.9" customHeight="1" x14ac:dyDescent="0.2">
      <c r="A7" s="134" t="s">
        <v>109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s="1" customFormat="1" ht="12" customHeight="1" x14ac:dyDescent="0.2">
      <c r="A8" s="135" t="s">
        <v>105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</row>
    <row r="9" spans="1:24" s="1" customFormat="1" ht="12" customHeight="1" x14ac:dyDescent="0.2">
      <c r="X9" s="5" t="s">
        <v>1</v>
      </c>
    </row>
    <row r="10" spans="1:24" s="1" customFormat="1" ht="36" customHeight="1" x14ac:dyDescent="0.2">
      <c r="A10" s="136" t="s">
        <v>2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6" t="s">
        <v>34</v>
      </c>
      <c r="W10" s="29" t="s">
        <v>110</v>
      </c>
      <c r="X10" s="30" t="s">
        <v>111</v>
      </c>
    </row>
    <row r="11" spans="1:24" s="1" customFormat="1" ht="12.9" customHeight="1" x14ac:dyDescent="0.2">
      <c r="A11" s="124" t="s">
        <v>3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1:24" s="1" customFormat="1" ht="12.9" customHeight="1" x14ac:dyDescent="0.2">
      <c r="A12" s="125" t="s">
        <v>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7"/>
      <c r="W12" s="65">
        <f>W16</f>
        <v>24543</v>
      </c>
      <c r="X12" s="9" t="s">
        <v>6</v>
      </c>
    </row>
    <row r="13" spans="1:24" s="1" customFormat="1" ht="12.9" customHeight="1" x14ac:dyDescent="0.2">
      <c r="A13" s="131" t="s">
        <v>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8"/>
      <c r="W13" s="66" t="s">
        <v>6</v>
      </c>
      <c r="X13" s="9" t="s">
        <v>6</v>
      </c>
    </row>
    <row r="14" spans="1:24" s="1" customFormat="1" ht="12.9" customHeight="1" x14ac:dyDescent="0.2">
      <c r="A14" s="118" t="s">
        <v>7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8"/>
      <c r="W14" s="66" t="s">
        <v>6</v>
      </c>
      <c r="X14" s="9" t="s">
        <v>6</v>
      </c>
    </row>
    <row r="15" spans="1:24" s="1" customFormat="1" ht="12.9" customHeight="1" x14ac:dyDescent="0.2">
      <c r="A15" s="118" t="s">
        <v>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8"/>
      <c r="W15" s="66" t="s">
        <v>6</v>
      </c>
      <c r="X15" s="9" t="s">
        <v>6</v>
      </c>
    </row>
    <row r="16" spans="1:24" s="1" customFormat="1" ht="12.9" customHeight="1" x14ac:dyDescent="0.2">
      <c r="A16" s="118" t="s">
        <v>9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8"/>
      <c r="W16" s="65">
        <v>24543</v>
      </c>
      <c r="X16" s="9" t="s">
        <v>6</v>
      </c>
    </row>
    <row r="17" spans="1:24" s="1" customFormat="1" ht="12.9" customHeight="1" x14ac:dyDescent="0.2">
      <c r="A17" s="130" t="s">
        <v>10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7"/>
      <c r="W17" s="65">
        <f>W19+W21+W24+W23+W20+W22</f>
        <v>278863</v>
      </c>
      <c r="X17" s="36" t="s">
        <v>6</v>
      </c>
    </row>
    <row r="18" spans="1:24" s="1" customFormat="1" ht="12.9" customHeight="1" x14ac:dyDescent="0.2">
      <c r="A18" s="131" t="s">
        <v>5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8"/>
      <c r="W18" s="66"/>
      <c r="X18" s="11"/>
    </row>
    <row r="19" spans="1:24" s="1" customFormat="1" ht="12.9" customHeight="1" x14ac:dyDescent="0.2">
      <c r="A19" s="118" t="s">
        <v>11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8"/>
      <c r="W19" s="66">
        <v>239850</v>
      </c>
      <c r="X19" s="37" t="s">
        <v>6</v>
      </c>
    </row>
    <row r="20" spans="1:24" s="1" customFormat="1" ht="12.9" customHeight="1" x14ac:dyDescent="0.2">
      <c r="A20" s="118" t="s">
        <v>12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8"/>
      <c r="W20" s="66">
        <v>627</v>
      </c>
      <c r="X20" s="37" t="s">
        <v>6</v>
      </c>
    </row>
    <row r="21" spans="1:24" s="1" customFormat="1" ht="12.9" customHeight="1" x14ac:dyDescent="0.2">
      <c r="A21" s="118" t="s">
        <v>13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8"/>
      <c r="W21" s="66">
        <v>4351</v>
      </c>
      <c r="X21" s="37" t="s">
        <v>6</v>
      </c>
    </row>
    <row r="22" spans="1:24" s="1" customFormat="1" ht="12.9" customHeight="1" x14ac:dyDescent="0.2">
      <c r="A22" s="118" t="s">
        <v>99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8"/>
      <c r="W22" s="66">
        <v>10715</v>
      </c>
      <c r="X22" s="37" t="s">
        <v>6</v>
      </c>
    </row>
    <row r="23" spans="1:24" s="1" customFormat="1" ht="12.9" customHeight="1" x14ac:dyDescent="0.2">
      <c r="A23" s="118" t="s">
        <v>14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8"/>
      <c r="W23" s="66">
        <v>1609</v>
      </c>
      <c r="X23" s="37" t="s">
        <v>6</v>
      </c>
    </row>
    <row r="24" spans="1:24" s="1" customFormat="1" ht="12.9" customHeight="1" x14ac:dyDescent="0.2">
      <c r="A24" s="118" t="s">
        <v>15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8"/>
      <c r="W24" s="66">
        <v>21711</v>
      </c>
      <c r="X24" s="37" t="s">
        <v>6</v>
      </c>
    </row>
    <row r="25" spans="1:24" s="1" customFormat="1" ht="21.9" customHeight="1" x14ac:dyDescent="0.2">
      <c r="A25" s="129" t="s">
        <v>16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7"/>
      <c r="W25" s="65">
        <f>W16-W17</f>
        <v>-254320</v>
      </c>
      <c r="X25" s="36" t="s">
        <v>6</v>
      </c>
    </row>
    <row r="26" spans="1:24" s="1" customFormat="1" ht="12.9" customHeight="1" x14ac:dyDescent="0.2">
      <c r="A26" s="124" t="s">
        <v>17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  <row r="27" spans="1:24" s="1" customFormat="1" ht="12.9" customHeight="1" x14ac:dyDescent="0.2">
      <c r="A27" s="125" t="s">
        <v>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7"/>
      <c r="W27" s="12">
        <v>0</v>
      </c>
      <c r="X27" s="12">
        <v>0</v>
      </c>
    </row>
    <row r="28" spans="1:24" s="1" customFormat="1" ht="12.9" customHeight="1" x14ac:dyDescent="0.2">
      <c r="A28" s="125" t="s">
        <v>10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7"/>
      <c r="W28" s="65">
        <f>W30+W33</f>
        <v>17312</v>
      </c>
      <c r="X28" s="36" t="s">
        <v>6</v>
      </c>
    </row>
    <row r="29" spans="1:24" s="1" customFormat="1" ht="12.9" customHeight="1" x14ac:dyDescent="0.2">
      <c r="A29" s="117" t="s">
        <v>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8"/>
      <c r="W29" s="66">
        <v>0</v>
      </c>
      <c r="X29" s="11" t="s">
        <v>6</v>
      </c>
    </row>
    <row r="30" spans="1:24" s="1" customFormat="1" ht="12.9" customHeight="1" x14ac:dyDescent="0.2">
      <c r="A30" s="118" t="s">
        <v>103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8"/>
      <c r="W30" s="66">
        <v>8937</v>
      </c>
      <c r="X30" s="37" t="s">
        <v>6</v>
      </c>
    </row>
    <row r="31" spans="1:24" s="1" customFormat="1" ht="12.9" customHeight="1" x14ac:dyDescent="0.2">
      <c r="A31" s="118" t="s">
        <v>100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8"/>
      <c r="W31" s="66" t="s">
        <v>6</v>
      </c>
      <c r="X31" s="37" t="s">
        <v>6</v>
      </c>
    </row>
    <row r="32" spans="1:24" s="1" customFormat="1" ht="12.9" customHeight="1" x14ac:dyDescent="0.2">
      <c r="A32" s="118" t="s">
        <v>18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8"/>
      <c r="W32" s="66" t="s">
        <v>6</v>
      </c>
      <c r="X32" s="11">
        <v>0</v>
      </c>
    </row>
    <row r="33" spans="1:24" s="1" customFormat="1" ht="12.9" customHeight="1" x14ac:dyDescent="0.2">
      <c r="A33" s="126" t="s">
        <v>107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8"/>
      <c r="V33" s="8"/>
      <c r="W33" s="66">
        <v>8375</v>
      </c>
      <c r="X33" s="11" t="s">
        <v>6</v>
      </c>
    </row>
    <row r="34" spans="1:24" s="1" customFormat="1" ht="26.1" customHeight="1" x14ac:dyDescent="0.2">
      <c r="A34" s="122" t="s">
        <v>19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7"/>
      <c r="W34" s="65">
        <f>-W28</f>
        <v>-17312</v>
      </c>
      <c r="X34" s="36" t="s">
        <v>6</v>
      </c>
    </row>
    <row r="35" spans="1:24" s="1" customFormat="1" ht="12.9" customHeight="1" x14ac:dyDescent="0.2">
      <c r="A35" s="124" t="s">
        <v>20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1:24" s="1" customFormat="1" ht="12.9" customHeight="1" x14ac:dyDescent="0.2">
      <c r="A36" s="116" t="s">
        <v>4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"/>
      <c r="W36" s="65">
        <f>W38+W40+W39</f>
        <v>300030</v>
      </c>
      <c r="X36" s="36" t="s">
        <v>6</v>
      </c>
    </row>
    <row r="37" spans="1:24" s="1" customFormat="1" ht="12.9" customHeight="1" x14ac:dyDescent="0.2">
      <c r="A37" s="117" t="s">
        <v>5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8"/>
      <c r="W37" s="66" t="s">
        <v>6</v>
      </c>
      <c r="X37" s="9" t="s">
        <v>6</v>
      </c>
    </row>
    <row r="38" spans="1:24" s="1" customFormat="1" ht="12.9" customHeight="1" x14ac:dyDescent="0.2">
      <c r="A38" s="115" t="s">
        <v>21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8"/>
      <c r="W38" s="66">
        <v>285107</v>
      </c>
      <c r="X38" s="9" t="s">
        <v>6</v>
      </c>
    </row>
    <row r="39" spans="1:24" s="1" customFormat="1" ht="12.9" customHeight="1" x14ac:dyDescent="0.2">
      <c r="A39" s="115" t="s">
        <v>22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8"/>
      <c r="W39" s="66">
        <v>2200</v>
      </c>
      <c r="X39" s="37" t="s">
        <v>6</v>
      </c>
    </row>
    <row r="40" spans="1:24" s="1" customFormat="1" ht="12.9" customHeight="1" x14ac:dyDescent="0.2">
      <c r="A40" s="115" t="s">
        <v>9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8"/>
      <c r="W40" s="66">
        <v>12723</v>
      </c>
      <c r="X40" s="37" t="s">
        <v>6</v>
      </c>
    </row>
    <row r="41" spans="1:24" s="1" customFormat="1" ht="12.9" customHeight="1" x14ac:dyDescent="0.2">
      <c r="A41" s="116" t="s">
        <v>10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7"/>
      <c r="W41" s="65">
        <f>W43</f>
        <v>68268</v>
      </c>
      <c r="X41" s="9" t="s">
        <v>6</v>
      </c>
    </row>
    <row r="42" spans="1:24" s="1" customFormat="1" ht="12.9" customHeight="1" x14ac:dyDescent="0.2">
      <c r="A42" s="117" t="s">
        <v>5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8"/>
      <c r="W42" s="66" t="s">
        <v>6</v>
      </c>
      <c r="X42" s="9" t="s">
        <v>6</v>
      </c>
    </row>
    <row r="43" spans="1:24" s="1" customFormat="1" ht="12.9" customHeight="1" x14ac:dyDescent="0.2">
      <c r="A43" s="118" t="s">
        <v>23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8"/>
      <c r="W43" s="66">
        <f>11380+56888</f>
        <v>68268</v>
      </c>
      <c r="X43" s="10"/>
    </row>
    <row r="44" spans="1:24" s="1" customFormat="1" ht="12.9" customHeight="1" x14ac:dyDescent="0.2">
      <c r="A44" s="118" t="s">
        <v>24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8"/>
      <c r="W44" s="66" t="s">
        <v>6</v>
      </c>
      <c r="X44" s="11">
        <v>0</v>
      </c>
    </row>
    <row r="45" spans="1:24" s="1" customFormat="1" ht="24.9" customHeight="1" x14ac:dyDescent="0.2">
      <c r="A45" s="121" t="s">
        <v>25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7"/>
      <c r="W45" s="65">
        <f>W36-W41</f>
        <v>231762</v>
      </c>
      <c r="X45" s="36" t="s">
        <v>6</v>
      </c>
    </row>
    <row r="46" spans="1:24" s="1" customFormat="1" ht="24" customHeight="1" x14ac:dyDescent="0.2">
      <c r="A46" s="121" t="s">
        <v>26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7"/>
      <c r="W46" s="65">
        <v>-39871</v>
      </c>
      <c r="X46" s="36" t="s">
        <v>6</v>
      </c>
    </row>
    <row r="47" spans="1:24" s="1" customFormat="1" ht="12" customHeight="1" x14ac:dyDescent="0.2">
      <c r="A47" s="122" t="s">
        <v>27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8"/>
      <c r="W47" s="66">
        <v>55698</v>
      </c>
      <c r="X47" s="37" t="s">
        <v>6</v>
      </c>
    </row>
    <row r="48" spans="1:24" s="1" customFormat="1" ht="12" customHeight="1" x14ac:dyDescent="0.2">
      <c r="A48" s="122" t="s">
        <v>28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  <c r="W48" s="66">
        <f>W47+W46</f>
        <v>15827</v>
      </c>
      <c r="X48" s="37" t="s">
        <v>6</v>
      </c>
    </row>
    <row r="49" spans="1:24" s="1" customFormat="1" ht="12" customHeight="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9"/>
      <c r="W49" s="60"/>
      <c r="X49" s="60"/>
    </row>
    <row r="50" spans="1:24" s="1" customFormat="1" ht="12" customHeight="1" x14ac:dyDescent="0.2">
      <c r="A50" s="123" t="s">
        <v>113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59"/>
      <c r="W50" s="60"/>
      <c r="X50" s="60"/>
    </row>
    <row r="51" spans="1:24" s="1" customFormat="1" ht="18" customHeight="1" x14ac:dyDescent="0.2"/>
    <row r="52" spans="1:24" s="1" customFormat="1" ht="12.9" customHeight="1" x14ac:dyDescent="0.2">
      <c r="A52" s="3" t="s">
        <v>29</v>
      </c>
      <c r="H52" s="120" t="s">
        <v>90</v>
      </c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W52" s="13"/>
    </row>
    <row r="53" spans="1:24" s="1" customFormat="1" ht="11.1" customHeight="1" x14ac:dyDescent="0.2">
      <c r="H53" s="119" t="s">
        <v>30</v>
      </c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W53" s="14" t="s">
        <v>31</v>
      </c>
    </row>
    <row r="54" spans="1:24" s="1" customFormat="1" ht="12.9" customHeight="1" x14ac:dyDescent="0.2">
      <c r="A54" s="3" t="s">
        <v>32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W54" s="13"/>
    </row>
    <row r="55" spans="1:24" s="1" customFormat="1" ht="9.9" customHeight="1" x14ac:dyDescent="0.2">
      <c r="H55" s="119" t="s">
        <v>30</v>
      </c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W55" s="14" t="s">
        <v>31</v>
      </c>
    </row>
    <row r="56" spans="1:24" s="1" customFormat="1" ht="12.9" customHeight="1" x14ac:dyDescent="0.2">
      <c r="B56" s="2" t="s">
        <v>33</v>
      </c>
    </row>
  </sheetData>
  <mergeCells count="48">
    <mergeCell ref="W1:X2"/>
    <mergeCell ref="H3:X4"/>
    <mergeCell ref="A7:X7"/>
    <mergeCell ref="A8:X8"/>
    <mergeCell ref="A10:U10"/>
    <mergeCell ref="A11:X11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3:U23"/>
    <mergeCell ref="A24:U24"/>
    <mergeCell ref="A25:U25"/>
    <mergeCell ref="A26:X26"/>
    <mergeCell ref="A22:U22"/>
    <mergeCell ref="A35:X35"/>
    <mergeCell ref="A36:U36"/>
    <mergeCell ref="A37:U37"/>
    <mergeCell ref="A38:U38"/>
    <mergeCell ref="A27:U27"/>
    <mergeCell ref="A28:U28"/>
    <mergeCell ref="A29:U29"/>
    <mergeCell ref="A30:U30"/>
    <mergeCell ref="A32:U32"/>
    <mergeCell ref="A31:U31"/>
    <mergeCell ref="A33:U33"/>
    <mergeCell ref="A34:U34"/>
    <mergeCell ref="H53:U53"/>
    <mergeCell ref="H54:U54"/>
    <mergeCell ref="H55:U55"/>
    <mergeCell ref="A45:U45"/>
    <mergeCell ref="A46:U46"/>
    <mergeCell ref="A47:U47"/>
    <mergeCell ref="A48:U48"/>
    <mergeCell ref="H52:U52"/>
    <mergeCell ref="A50:U50"/>
    <mergeCell ref="A39:U39"/>
    <mergeCell ref="A41:U41"/>
    <mergeCell ref="A42:U42"/>
    <mergeCell ref="A43:U43"/>
    <mergeCell ref="A44:U44"/>
    <mergeCell ref="A40:U40"/>
  </mergeCells>
  <pageMargins left="0.39370078740157483" right="0.39370078740157483" top="0.39370078740157483" bottom="0.39370078740157483" header="0" footer="0"/>
  <pageSetup paperSize="9" scale="94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40"/>
  <sheetViews>
    <sheetView topLeftCell="A19" workbookViewId="0">
      <selection activeCell="T33" sqref="T33"/>
    </sheetView>
  </sheetViews>
  <sheetFormatPr defaultColWidth="10.42578125" defaultRowHeight="11.4" customHeight="1" x14ac:dyDescent="0.2"/>
  <cols>
    <col min="1" max="12" width="3" style="17" customWidth="1"/>
    <col min="13" max="13" width="7.140625" style="17" customWidth="1"/>
    <col min="14" max="15" width="3" style="17" customWidth="1"/>
    <col min="16" max="16" width="3.85546875" style="17" customWidth="1"/>
    <col min="17" max="17" width="14.140625" style="17" customWidth="1"/>
    <col min="18" max="18" width="16.85546875" style="17" customWidth="1"/>
    <col min="19" max="19" width="14.85546875" style="17" customWidth="1"/>
    <col min="20" max="20" width="20.140625" style="17" customWidth="1"/>
    <col min="21" max="21" width="15" style="17" customWidth="1"/>
    <col min="22" max="22" width="10.42578125" style="17" customWidth="1"/>
    <col min="23" max="23" width="16" style="17" customWidth="1"/>
    <col min="24" max="16384" width="10.42578125" style="18"/>
  </cols>
  <sheetData>
    <row r="1" spans="1:23" s="16" customFormat="1" ht="14.1" customHeight="1" x14ac:dyDescent="0.2">
      <c r="U1" s="46" t="str">
        <f>ОДДС!W1</f>
        <v>ФИНАНСОВАЯ ОТЧЕТНОСТЬ</v>
      </c>
      <c r="V1" s="46"/>
      <c r="W1" s="45"/>
    </row>
    <row r="2" spans="1:23" s="17" customFormat="1" ht="13.5" customHeight="1" x14ac:dyDescent="0.2">
      <c r="U2" s="46"/>
      <c r="V2" s="46"/>
      <c r="W2" s="45"/>
    </row>
    <row r="3" spans="1:23" ht="12" customHeight="1" x14ac:dyDescent="0.2">
      <c r="H3" s="110" t="str">
        <f>ОФП!H3</f>
        <v>ТОО " AGRIQA Азия"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17.399999999999999" customHeight="1" x14ac:dyDescent="0.2">
      <c r="A4" s="33" t="s">
        <v>0</v>
      </c>
      <c r="B4" s="34"/>
      <c r="C4" s="34"/>
      <c r="D4" s="34"/>
      <c r="E4" s="34"/>
      <c r="F4" s="34"/>
      <c r="G4" s="34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s="16" customFormat="1" ht="6" customHeight="1" x14ac:dyDescent="0.2"/>
    <row r="6" spans="1:23" s="20" customFormat="1" ht="3.9" customHeight="1" x14ac:dyDescent="0.2"/>
    <row r="7" spans="1:23" s="16" customFormat="1" ht="12.9" customHeight="1" x14ac:dyDescent="0.2">
      <c r="A7" s="98" t="s">
        <v>102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1:23" s="16" customFormat="1" ht="12" customHeight="1" x14ac:dyDescent="0.2">
      <c r="A8" s="99" t="s">
        <v>115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3" s="16" customFormat="1" ht="12" customHeight="1" thickBot="1" x14ac:dyDescent="0.25">
      <c r="W9" s="21" t="s">
        <v>1</v>
      </c>
    </row>
    <row r="10" spans="1:23" s="16" customFormat="1" ht="18" customHeight="1" x14ac:dyDescent="0.2">
      <c r="A10" s="159" t="s">
        <v>35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3" t="s">
        <v>34</v>
      </c>
      <c r="P10" s="163"/>
      <c r="Q10" s="166" t="s">
        <v>36</v>
      </c>
      <c r="R10" s="166"/>
      <c r="S10" s="166"/>
      <c r="T10" s="166"/>
      <c r="U10" s="166"/>
      <c r="V10" s="172" t="s">
        <v>37</v>
      </c>
      <c r="W10" s="167" t="s">
        <v>38</v>
      </c>
    </row>
    <row r="11" spans="1:23" s="16" customFormat="1" ht="50.25" customHeight="1" x14ac:dyDescent="0.2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2"/>
      <c r="O11" s="164"/>
      <c r="P11" s="165"/>
      <c r="Q11" s="22" t="s">
        <v>39</v>
      </c>
      <c r="R11" s="22" t="s">
        <v>92</v>
      </c>
      <c r="S11" s="22" t="s">
        <v>40</v>
      </c>
      <c r="T11" s="23" t="s">
        <v>41</v>
      </c>
      <c r="U11" s="23" t="s">
        <v>42</v>
      </c>
      <c r="V11" s="173"/>
      <c r="W11" s="168"/>
    </row>
    <row r="12" spans="1:23" s="16" customFormat="1" ht="18" customHeight="1" thickBot="1" x14ac:dyDescent="0.25">
      <c r="A12" s="169" t="s">
        <v>43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70"/>
      <c r="P12" s="170"/>
      <c r="Q12" s="47" t="s">
        <v>44</v>
      </c>
      <c r="R12" s="47"/>
      <c r="S12" s="47" t="s">
        <v>45</v>
      </c>
      <c r="T12" s="48" t="s">
        <v>46</v>
      </c>
      <c r="U12" s="48" t="s">
        <v>47</v>
      </c>
      <c r="V12" s="48" t="s">
        <v>48</v>
      </c>
      <c r="W12" s="49" t="s">
        <v>49</v>
      </c>
    </row>
    <row r="13" spans="1:23" s="16" customFormat="1" ht="18" customHeight="1" x14ac:dyDescent="0.2">
      <c r="A13" s="153" t="s">
        <v>114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/>
      <c r="P13" s="155"/>
      <c r="Q13" s="50" t="s">
        <v>6</v>
      </c>
      <c r="R13" s="50" t="s">
        <v>6</v>
      </c>
      <c r="S13" s="51" t="s">
        <v>6</v>
      </c>
      <c r="T13" s="50" t="s">
        <v>6</v>
      </c>
      <c r="U13" s="51" t="s">
        <v>6</v>
      </c>
      <c r="V13" s="52" t="s">
        <v>6</v>
      </c>
      <c r="W13" s="53" t="s">
        <v>6</v>
      </c>
    </row>
    <row r="14" spans="1:23" s="16" customFormat="1" ht="18" customHeight="1" x14ac:dyDescent="0.2">
      <c r="A14" s="156" t="s">
        <v>50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46"/>
      <c r="P14" s="146"/>
      <c r="Q14" s="43" t="s">
        <v>6</v>
      </c>
      <c r="R14" s="43" t="s">
        <v>6</v>
      </c>
      <c r="S14" s="43" t="s">
        <v>6</v>
      </c>
      <c r="T14" s="43" t="s">
        <v>6</v>
      </c>
      <c r="U14" s="43" t="s">
        <v>6</v>
      </c>
      <c r="V14" s="40" t="s">
        <v>6</v>
      </c>
      <c r="W14" s="54" t="str">
        <f>U14</f>
        <v>-</v>
      </c>
    </row>
    <row r="15" spans="1:23" s="16" customFormat="1" ht="18" customHeight="1" x14ac:dyDescent="0.2">
      <c r="A15" s="137" t="s">
        <v>51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47"/>
      <c r="P15" s="147"/>
      <c r="Q15" s="41" t="s">
        <v>6</v>
      </c>
      <c r="R15" s="41" t="s">
        <v>6</v>
      </c>
      <c r="S15" s="41" t="s">
        <v>6</v>
      </c>
      <c r="T15" s="41" t="s">
        <v>6</v>
      </c>
      <c r="U15" s="43" t="s">
        <v>6</v>
      </c>
      <c r="V15" s="39" t="s">
        <v>6</v>
      </c>
      <c r="W15" s="54" t="str">
        <f>U15</f>
        <v>-</v>
      </c>
    </row>
    <row r="16" spans="1:23" s="16" customFormat="1" ht="36.75" customHeight="1" x14ac:dyDescent="0.2">
      <c r="A16" s="137" t="s">
        <v>52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47"/>
      <c r="P16" s="147"/>
      <c r="Q16" s="41" t="s">
        <v>6</v>
      </c>
      <c r="R16" s="41" t="s">
        <v>6</v>
      </c>
      <c r="S16" s="41" t="s">
        <v>6</v>
      </c>
      <c r="T16" s="41" t="s">
        <v>6</v>
      </c>
      <c r="U16" s="43" t="s">
        <v>6</v>
      </c>
      <c r="V16" s="39" t="s">
        <v>6</v>
      </c>
      <c r="W16" s="54" t="str">
        <f>U16</f>
        <v>-</v>
      </c>
    </row>
    <row r="17" spans="1:24" s="16" customFormat="1" ht="18" customHeight="1" x14ac:dyDescent="0.2">
      <c r="A17" s="144" t="s">
        <v>91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6"/>
      <c r="P17" s="146"/>
      <c r="Q17" s="42" t="s">
        <v>6</v>
      </c>
      <c r="R17" s="44" t="s">
        <v>6</v>
      </c>
      <c r="S17" s="43" t="s">
        <v>6</v>
      </c>
      <c r="T17" s="38" t="s">
        <v>6</v>
      </c>
      <c r="U17" s="43" t="s">
        <v>6</v>
      </c>
      <c r="V17" s="39" t="s">
        <v>6</v>
      </c>
      <c r="W17" s="54" t="s">
        <v>6</v>
      </c>
    </row>
    <row r="18" spans="1:24" s="16" customFormat="1" ht="18" customHeight="1" x14ac:dyDescent="0.2">
      <c r="A18" s="148" t="s">
        <v>104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O18" s="151"/>
      <c r="P18" s="152"/>
      <c r="Q18" s="42" t="s">
        <v>6</v>
      </c>
      <c r="R18" s="44" t="s">
        <v>6</v>
      </c>
      <c r="S18" s="43" t="s">
        <v>6</v>
      </c>
      <c r="T18" s="38" t="s">
        <v>6</v>
      </c>
      <c r="U18" s="43"/>
      <c r="V18" s="39" t="s">
        <v>6</v>
      </c>
      <c r="W18" s="54" t="str">
        <f>S18</f>
        <v>-</v>
      </c>
    </row>
    <row r="19" spans="1:24" s="16" customFormat="1" ht="18" customHeight="1" x14ac:dyDescent="0.2">
      <c r="A19" s="144" t="s">
        <v>93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146"/>
      <c r="Q19" s="89">
        <v>500</v>
      </c>
      <c r="R19" s="90">
        <v>1761</v>
      </c>
      <c r="S19" s="43" t="s">
        <v>6</v>
      </c>
      <c r="T19" s="91">
        <v>831</v>
      </c>
      <c r="U19" s="43" t="s">
        <v>6</v>
      </c>
      <c r="V19" s="39" t="s">
        <v>6</v>
      </c>
      <c r="W19" s="92">
        <f>Q19+R19+T19</f>
        <v>3092</v>
      </c>
    </row>
    <row r="20" spans="1:24" s="16" customFormat="1" ht="18" customHeight="1" x14ac:dyDescent="0.2">
      <c r="A20" s="144" t="s">
        <v>95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7"/>
      <c r="P20" s="147"/>
      <c r="Q20" s="42"/>
      <c r="R20" s="42" t="s">
        <v>6</v>
      </c>
      <c r="S20" s="26" t="s">
        <v>6</v>
      </c>
      <c r="T20" s="26" t="s">
        <v>6</v>
      </c>
      <c r="U20" s="43" t="s">
        <v>6</v>
      </c>
      <c r="V20" s="39" t="s">
        <v>6</v>
      </c>
      <c r="W20" s="54" t="s">
        <v>6</v>
      </c>
    </row>
    <row r="21" spans="1:24" s="16" customFormat="1" ht="18" customHeight="1" x14ac:dyDescent="0.2">
      <c r="A21" s="144" t="s">
        <v>54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6"/>
      <c r="P21" s="146"/>
      <c r="Q21" s="26" t="s">
        <v>6</v>
      </c>
      <c r="R21" s="26" t="s">
        <v>6</v>
      </c>
      <c r="S21" s="26" t="s">
        <v>6</v>
      </c>
      <c r="T21" s="38" t="s">
        <v>6</v>
      </c>
      <c r="U21" s="43" t="s">
        <v>6</v>
      </c>
      <c r="V21" s="39" t="s">
        <v>6</v>
      </c>
      <c r="W21" s="54" t="str">
        <f>U21</f>
        <v>-</v>
      </c>
    </row>
    <row r="22" spans="1:24" s="16" customFormat="1" ht="26.25" customHeight="1" x14ac:dyDescent="0.2">
      <c r="A22" s="137" t="s">
        <v>55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  <c r="P22" s="139"/>
      <c r="Q22" s="76" t="s">
        <v>6</v>
      </c>
      <c r="R22" s="76" t="s">
        <v>6</v>
      </c>
      <c r="S22" s="76" t="s">
        <v>6</v>
      </c>
      <c r="T22" s="77" t="s">
        <v>6</v>
      </c>
      <c r="U22" s="78" t="s">
        <v>6</v>
      </c>
      <c r="V22" s="79" t="s">
        <v>6</v>
      </c>
      <c r="W22" s="80" t="str">
        <f>T22</f>
        <v>-</v>
      </c>
    </row>
    <row r="23" spans="1:24" s="16" customFormat="1" ht="36" customHeight="1" thickBot="1" x14ac:dyDescent="0.25">
      <c r="A23" s="140" t="s">
        <v>117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143"/>
      <c r="P23" s="143"/>
      <c r="Q23" s="86">
        <f>Q19</f>
        <v>500</v>
      </c>
      <c r="R23" s="86">
        <f>R19</f>
        <v>1761</v>
      </c>
      <c r="S23" s="87" t="str">
        <f>S18</f>
        <v>-</v>
      </c>
      <c r="T23" s="86">
        <f>T19</f>
        <v>831</v>
      </c>
      <c r="U23" s="93" t="s">
        <v>6</v>
      </c>
      <c r="V23" s="88" t="s">
        <v>6</v>
      </c>
      <c r="W23" s="86">
        <f>W19</f>
        <v>3092</v>
      </c>
      <c r="X23" s="85"/>
    </row>
    <row r="24" spans="1:24" s="16" customFormat="1" ht="18" customHeight="1" x14ac:dyDescent="0.2">
      <c r="A24" s="153" t="s">
        <v>96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71"/>
      <c r="P24" s="171"/>
      <c r="Q24" s="81">
        <f>55329.14-54829.14</f>
        <v>500</v>
      </c>
      <c r="R24" s="81">
        <v>61850</v>
      </c>
      <c r="S24" s="82" t="s">
        <v>6</v>
      </c>
      <c r="T24" s="81">
        <v>-8192</v>
      </c>
      <c r="U24" s="82" t="s">
        <v>6</v>
      </c>
      <c r="V24" s="83">
        <v>0</v>
      </c>
      <c r="W24" s="84">
        <f>Q24+R24+T24</f>
        <v>54158</v>
      </c>
    </row>
    <row r="25" spans="1:24" s="16" customFormat="1" ht="18" customHeight="1" x14ac:dyDescent="0.2">
      <c r="A25" s="156" t="s">
        <v>50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46"/>
      <c r="P25" s="146"/>
      <c r="Q25" s="67" t="s">
        <v>6</v>
      </c>
      <c r="R25" s="67" t="s">
        <v>6</v>
      </c>
      <c r="S25" s="67" t="s">
        <v>6</v>
      </c>
      <c r="T25" s="67" t="s">
        <v>6</v>
      </c>
      <c r="U25" s="67" t="s">
        <v>6</v>
      </c>
      <c r="V25" s="68">
        <v>0</v>
      </c>
      <c r="W25" s="69" t="str">
        <f>U25</f>
        <v>-</v>
      </c>
    </row>
    <row r="26" spans="1:24" s="16" customFormat="1" ht="18" customHeight="1" x14ac:dyDescent="0.2">
      <c r="A26" s="137" t="s">
        <v>51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47"/>
      <c r="P26" s="147"/>
      <c r="Q26" s="70" t="s">
        <v>6</v>
      </c>
      <c r="R26" s="70" t="s">
        <v>6</v>
      </c>
      <c r="S26" s="70" t="s">
        <v>6</v>
      </c>
      <c r="T26" s="70" t="s">
        <v>6</v>
      </c>
      <c r="U26" s="67" t="s">
        <v>6</v>
      </c>
      <c r="V26" s="71">
        <v>0</v>
      </c>
      <c r="W26" s="69" t="str">
        <f>U26</f>
        <v>-</v>
      </c>
    </row>
    <row r="27" spans="1:24" s="16" customFormat="1" ht="24" customHeight="1" x14ac:dyDescent="0.2">
      <c r="A27" s="137" t="s">
        <v>52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47"/>
      <c r="P27" s="147"/>
      <c r="Q27" s="70" t="s">
        <v>6</v>
      </c>
      <c r="R27" s="70" t="s">
        <v>6</v>
      </c>
      <c r="S27" s="70" t="s">
        <v>6</v>
      </c>
      <c r="T27" s="70" t="s">
        <v>6</v>
      </c>
      <c r="U27" s="67" t="s">
        <v>6</v>
      </c>
      <c r="V27" s="71">
        <v>0</v>
      </c>
      <c r="W27" s="69" t="str">
        <f>U27</f>
        <v>-</v>
      </c>
    </row>
    <row r="28" spans="1:24" s="16" customFormat="1" ht="18" customHeight="1" x14ac:dyDescent="0.2">
      <c r="A28" s="144" t="s">
        <v>91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6"/>
      <c r="P28" s="146"/>
      <c r="Q28" s="72"/>
      <c r="R28" s="73"/>
      <c r="S28" s="67"/>
      <c r="T28" s="68"/>
      <c r="U28" s="67" t="s">
        <v>6</v>
      </c>
      <c r="V28" s="71">
        <v>0</v>
      </c>
      <c r="W28" s="69" t="s">
        <v>6</v>
      </c>
    </row>
    <row r="29" spans="1:24" s="16" customFormat="1" ht="18" customHeight="1" x14ac:dyDescent="0.2">
      <c r="A29" s="148" t="s">
        <v>104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0"/>
      <c r="O29" s="151">
        <v>17</v>
      </c>
      <c r="P29" s="152"/>
      <c r="Q29" s="72"/>
      <c r="R29" s="73"/>
      <c r="S29" s="67">
        <v>492940</v>
      </c>
      <c r="T29" s="68"/>
      <c r="U29" s="67"/>
      <c r="V29" s="71">
        <v>0</v>
      </c>
      <c r="W29" s="69">
        <f>S29</f>
        <v>492940</v>
      </c>
    </row>
    <row r="30" spans="1:24" s="16" customFormat="1" ht="18" customHeight="1" x14ac:dyDescent="0.2">
      <c r="A30" s="144" t="s">
        <v>93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6">
        <v>15</v>
      </c>
      <c r="P30" s="146"/>
      <c r="Q30" s="72">
        <v>2000</v>
      </c>
      <c r="R30" s="73">
        <v>7021</v>
      </c>
      <c r="S30" s="67"/>
      <c r="T30" s="68"/>
      <c r="U30" s="67" t="s">
        <v>6</v>
      </c>
      <c r="V30" s="71">
        <v>0</v>
      </c>
      <c r="W30" s="69">
        <f>Q30+R30</f>
        <v>9021</v>
      </c>
    </row>
    <row r="31" spans="1:24" s="16" customFormat="1" ht="18" customHeight="1" x14ac:dyDescent="0.2">
      <c r="A31" s="144" t="s">
        <v>95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7"/>
      <c r="P31" s="147"/>
      <c r="Q31" s="72"/>
      <c r="R31" s="72">
        <v>-54829</v>
      </c>
      <c r="S31" s="64" t="s">
        <v>6</v>
      </c>
      <c r="T31" s="64" t="s">
        <v>6</v>
      </c>
      <c r="U31" s="67" t="s">
        <v>6</v>
      </c>
      <c r="V31" s="71">
        <v>0</v>
      </c>
      <c r="W31" s="69">
        <v>-54829</v>
      </c>
    </row>
    <row r="32" spans="1:24" s="16" customFormat="1" ht="18" customHeight="1" x14ac:dyDescent="0.2">
      <c r="A32" s="144" t="s">
        <v>54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6"/>
      <c r="P32" s="146"/>
      <c r="Q32" s="64" t="s">
        <v>6</v>
      </c>
      <c r="R32" s="64"/>
      <c r="S32" s="64" t="s">
        <v>6</v>
      </c>
      <c r="T32" s="63">
        <v>-52850</v>
      </c>
      <c r="U32" s="67" t="s">
        <v>6</v>
      </c>
      <c r="V32" s="71">
        <v>0</v>
      </c>
      <c r="W32" s="69" t="str">
        <f>U32</f>
        <v>-</v>
      </c>
    </row>
    <row r="33" spans="1:23" s="16" customFormat="1" ht="24.75" customHeight="1" x14ac:dyDescent="0.2">
      <c r="A33" s="137" t="s">
        <v>55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47"/>
      <c r="P33" s="147"/>
      <c r="Q33" s="64" t="s">
        <v>6</v>
      </c>
      <c r="R33" s="64"/>
      <c r="S33" s="64" t="s">
        <v>6</v>
      </c>
      <c r="T33" s="63">
        <f>T32</f>
        <v>-52850</v>
      </c>
      <c r="U33" s="67" t="s">
        <v>6</v>
      </c>
      <c r="V33" s="71">
        <v>0</v>
      </c>
      <c r="W33" s="69">
        <f>T33</f>
        <v>-52850</v>
      </c>
    </row>
    <row r="34" spans="1:23" s="16" customFormat="1" ht="24.75" customHeight="1" thickBot="1" x14ac:dyDescent="0.25">
      <c r="A34" s="140" t="s">
        <v>118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74"/>
      <c r="P34" s="174"/>
      <c r="Q34" s="74">
        <v>2500</v>
      </c>
      <c r="R34" s="74">
        <v>7021</v>
      </c>
      <c r="S34" s="74">
        <f>S29</f>
        <v>492940</v>
      </c>
      <c r="T34" s="74">
        <f>T24+T33</f>
        <v>-61042</v>
      </c>
      <c r="U34" s="64"/>
      <c r="V34" s="71">
        <v>0</v>
      </c>
      <c r="W34" s="75">
        <f>Q34+R34+S34+T34</f>
        <v>441419</v>
      </c>
    </row>
    <row r="35" spans="1:23" s="16" customFormat="1" ht="18" customHeight="1" x14ac:dyDescent="0.2"/>
    <row r="36" spans="1:23" s="16" customFormat="1" ht="12.9" customHeight="1" x14ac:dyDescent="0.2">
      <c r="A36" s="19" t="s">
        <v>29</v>
      </c>
      <c r="H36" s="103" t="s">
        <v>90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  <row r="37" spans="1:23" s="16" customFormat="1" ht="11.1" customHeight="1" x14ac:dyDescent="0.2">
      <c r="H37" s="101" t="s">
        <v>30</v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1:23" s="16" customFormat="1" ht="12.9" customHeight="1" x14ac:dyDescent="0.2">
      <c r="A38" s="19" t="s">
        <v>32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1:23" s="16" customFormat="1" ht="9.9" customHeight="1" x14ac:dyDescent="0.2">
      <c r="H39" s="101" t="s">
        <v>30</v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1:23" s="16" customFormat="1" ht="12.9" customHeight="1" x14ac:dyDescent="0.2">
      <c r="B40" s="17" t="s">
        <v>33</v>
      </c>
    </row>
  </sheetData>
  <mergeCells count="58">
    <mergeCell ref="A33:N33"/>
    <mergeCell ref="O33:P33"/>
    <mergeCell ref="A34:N34"/>
    <mergeCell ref="O34:P34"/>
    <mergeCell ref="H39:S39"/>
    <mergeCell ref="H36:S36"/>
    <mergeCell ref="H37:S37"/>
    <mergeCell ref="H38:S38"/>
    <mergeCell ref="A26:N26"/>
    <mergeCell ref="O26:P26"/>
    <mergeCell ref="A27:N27"/>
    <mergeCell ref="O27:P27"/>
    <mergeCell ref="A28:N28"/>
    <mergeCell ref="O28:P28"/>
    <mergeCell ref="A30:N30"/>
    <mergeCell ref="O30:P30"/>
    <mergeCell ref="A31:N31"/>
    <mergeCell ref="O31:P31"/>
    <mergeCell ref="A32:N32"/>
    <mergeCell ref="O32:P32"/>
    <mergeCell ref="A29:N29"/>
    <mergeCell ref="O29:P29"/>
    <mergeCell ref="H3:W4"/>
    <mergeCell ref="A7:T7"/>
    <mergeCell ref="A8:T8"/>
    <mergeCell ref="A10:N11"/>
    <mergeCell ref="O10:P11"/>
    <mergeCell ref="Q10:U10"/>
    <mergeCell ref="W10:W11"/>
    <mergeCell ref="A12:N12"/>
    <mergeCell ref="O12:P12"/>
    <mergeCell ref="A24:N24"/>
    <mergeCell ref="O24:P24"/>
    <mergeCell ref="V10:V11"/>
    <mergeCell ref="A25:N25"/>
    <mergeCell ref="O25:P25"/>
    <mergeCell ref="A13:N13"/>
    <mergeCell ref="O13:P13"/>
    <mergeCell ref="A14:N14"/>
    <mergeCell ref="O14:P14"/>
    <mergeCell ref="A15:N15"/>
    <mergeCell ref="O15:P15"/>
    <mergeCell ref="A16:N16"/>
    <mergeCell ref="O16:P16"/>
    <mergeCell ref="A17:N17"/>
    <mergeCell ref="O17:P17"/>
    <mergeCell ref="A18:N18"/>
    <mergeCell ref="O18:P18"/>
    <mergeCell ref="A22:N22"/>
    <mergeCell ref="O22:P22"/>
    <mergeCell ref="A23:N23"/>
    <mergeCell ref="O23:P23"/>
    <mergeCell ref="A19:N19"/>
    <mergeCell ref="O19:P19"/>
    <mergeCell ref="A20:N20"/>
    <mergeCell ref="O20:P20"/>
    <mergeCell ref="A21:N21"/>
    <mergeCell ref="O21:P21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Spectre</cp:lastModifiedBy>
  <cp:lastPrinted>2024-05-04T05:29:01Z</cp:lastPrinted>
  <dcterms:created xsi:type="dcterms:W3CDTF">2023-12-12T10:50:52Z</dcterms:created>
  <dcterms:modified xsi:type="dcterms:W3CDTF">2024-11-07T05:16:32Z</dcterms:modified>
</cp:coreProperties>
</file>