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olshevskiy\Desktop\9 мес 2020 Факт\FS\20 11 2020\"/>
    </mc:Choice>
  </mc:AlternateContent>
  <bookViews>
    <workbookView xWindow="0" yWindow="0" windowWidth="20490" windowHeight="7620"/>
  </bookViews>
  <sheets>
    <sheet name="О ФИНАНСОВОМ ПОЛОЖЕНИИ" sheetId="1" r:id="rId1"/>
    <sheet name="О СОВОКУПНОМ ДОХОДЕ " sheetId="2" r:id="rId2"/>
    <sheet name="О ДВИЖЕНИИ ДЕНЕЖНЫХ СРЕДСТВ" sheetId="3" r:id="rId3"/>
    <sheet name="ОБ ИЗМЕНЕНИЯХ В КАПИТАЛЕ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4" l="1"/>
  <c r="G42" i="4"/>
  <c r="F42" i="4"/>
  <c r="E42" i="4"/>
  <c r="D42" i="4"/>
  <c r="C42" i="4"/>
  <c r="B42" i="4"/>
  <c r="I42" i="4"/>
  <c r="H41" i="4"/>
  <c r="G41" i="4"/>
  <c r="F41" i="4"/>
  <c r="E41" i="4"/>
  <c r="D41" i="4"/>
  <c r="C41" i="4"/>
  <c r="B41" i="4"/>
  <c r="I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1" i="4"/>
  <c r="J31" i="4"/>
  <c r="K30" i="4"/>
  <c r="J30" i="4"/>
  <c r="K29" i="4"/>
  <c r="J29" i="4"/>
  <c r="K27" i="4"/>
  <c r="J27" i="4"/>
  <c r="H22" i="4"/>
  <c r="G22" i="4"/>
  <c r="F22" i="4"/>
  <c r="E22" i="4"/>
  <c r="D22" i="4"/>
  <c r="C22" i="4"/>
  <c r="B22" i="4"/>
  <c r="I22" i="4"/>
  <c r="H21" i="4"/>
  <c r="G21" i="4"/>
  <c r="F21" i="4"/>
  <c r="E21" i="4"/>
  <c r="D21" i="4"/>
  <c r="C21" i="4"/>
  <c r="B21" i="4"/>
  <c r="I21" i="4"/>
  <c r="H20" i="4"/>
  <c r="G20" i="4"/>
  <c r="F20" i="4"/>
  <c r="E20" i="4"/>
  <c r="D20" i="4"/>
  <c r="C20" i="4"/>
  <c r="B20" i="4"/>
  <c r="I20" i="4"/>
  <c r="K19" i="4"/>
  <c r="J19" i="4"/>
  <c r="K18" i="4"/>
  <c r="J18" i="4"/>
  <c r="K17" i="4"/>
  <c r="J17" i="4"/>
  <c r="K16" i="4"/>
  <c r="J16" i="4"/>
  <c r="K15" i="4"/>
  <c r="J15" i="4"/>
  <c r="K14" i="4"/>
  <c r="J14" i="4"/>
  <c r="K12" i="4"/>
  <c r="J12" i="4"/>
  <c r="K11" i="4"/>
  <c r="J11" i="4"/>
  <c r="K10" i="4"/>
  <c r="J10" i="4"/>
  <c r="K8" i="4"/>
  <c r="J8" i="4"/>
  <c r="K7" i="4"/>
  <c r="J7" i="4"/>
  <c r="K6" i="4"/>
  <c r="J6" i="4"/>
  <c r="F89" i="3"/>
  <c r="E89" i="3"/>
  <c r="F86" i="3"/>
  <c r="E86" i="3"/>
  <c r="F74" i="3"/>
  <c r="E74" i="3"/>
  <c r="F63" i="3"/>
  <c r="E63" i="3"/>
  <c r="F50" i="3"/>
  <c r="E50" i="3"/>
  <c r="F37" i="3"/>
  <c r="E37" i="3"/>
  <c r="F30" i="3"/>
  <c r="E30" i="3"/>
  <c r="F12" i="3"/>
  <c r="E12" i="3"/>
  <c r="F78" i="1"/>
  <c r="E78" i="1"/>
  <c r="F77" i="1"/>
  <c r="E77" i="1"/>
  <c r="F76" i="1"/>
  <c r="E76" i="1"/>
  <c r="F75" i="1"/>
  <c r="E75" i="1"/>
  <c r="F64" i="1"/>
  <c r="E64" i="1"/>
  <c r="F55" i="1"/>
  <c r="E55" i="1"/>
  <c r="F52" i="1"/>
  <c r="E52" i="1"/>
  <c r="F38" i="1"/>
  <c r="E38" i="1"/>
  <c r="F37" i="1"/>
  <c r="E37" i="1"/>
  <c r="F34" i="1"/>
  <c r="E34" i="1"/>
  <c r="F22" i="1"/>
  <c r="E22" i="1"/>
  <c r="F70" i="2"/>
  <c r="E70" i="2"/>
  <c r="D70" i="2"/>
  <c r="G70" i="2"/>
  <c r="K69" i="2"/>
  <c r="J69" i="2"/>
  <c r="I69" i="2"/>
  <c r="H69" i="2"/>
  <c r="K64" i="2"/>
  <c r="J64" i="2"/>
  <c r="I64" i="2"/>
  <c r="H64" i="2"/>
  <c r="K63" i="2"/>
  <c r="J63" i="2"/>
  <c r="I63" i="2"/>
  <c r="H63" i="2"/>
  <c r="K62" i="2"/>
  <c r="J62" i="2"/>
  <c r="I62" i="2"/>
  <c r="H62" i="2"/>
  <c r="K58" i="2"/>
  <c r="J58" i="2"/>
  <c r="I58" i="2"/>
  <c r="H58" i="2"/>
  <c r="F45" i="2"/>
  <c r="E45" i="2"/>
  <c r="D45" i="2"/>
  <c r="G45" i="2"/>
  <c r="K44" i="2"/>
  <c r="J44" i="2"/>
  <c r="I44" i="2"/>
  <c r="H44" i="2"/>
  <c r="K39" i="2"/>
  <c r="J39" i="2"/>
  <c r="I39" i="2"/>
  <c r="H39" i="2"/>
  <c r="K35" i="2"/>
  <c r="J35" i="2"/>
  <c r="I35" i="2"/>
  <c r="H35" i="2"/>
  <c r="K32" i="2"/>
  <c r="J32" i="2"/>
  <c r="I32" i="2"/>
  <c r="H32" i="2"/>
  <c r="K30" i="2"/>
  <c r="J30" i="2"/>
  <c r="I30" i="2"/>
  <c r="H30" i="2"/>
  <c r="K15" i="2"/>
  <c r="J15" i="2"/>
  <c r="I15" i="2"/>
  <c r="H15" i="2"/>
</calcChain>
</file>

<file path=xl/sharedStrings.xml><?xml version="1.0" encoding="utf-8"?>
<sst xmlns="http://schemas.openxmlformats.org/spreadsheetml/2006/main" count="343" uniqueCount="198">
  <si>
    <t xml:space="preserve"> </t>
  </si>
  <si>
    <t>За три месяца,</t>
  </si>
  <si>
    <t>закончившихся 30 сентября</t>
  </si>
  <si>
    <t>За девять месяцев,</t>
  </si>
  <si>
    <t>В миллионах тенге</t>
  </si>
  <si>
    <t>Прим.</t>
  </si>
  <si>
    <t>2020 года</t>
  </si>
  <si>
    <t>(неаудировано)</t>
  </si>
  <si>
    <t>2019 года*</t>
  </si>
  <si>
    <t>(реклассифици-ровано)</t>
  </si>
  <si>
    <t xml:space="preserve">(реклассифици-ровано) </t>
  </si>
  <si>
    <t>Выручка и прочие доходы</t>
  </si>
  <si>
    <t>Выручка</t>
  </si>
  <si>
    <t>Доля в доходах совместных предприятий и ассоциированных компаний, нетто</t>
  </si>
  <si>
    <t>Финансовый доход</t>
  </si>
  <si>
    <t>Доход от выбытия дочерних организаций</t>
  </si>
  <si>
    <t>−</t>
  </si>
  <si>
    <t>Прочий операционный доход</t>
  </si>
  <si>
    <t>Итого выручка и прочие доходы</t>
  </si>
  <si>
    <t>Расходы и затраты</t>
  </si>
  <si>
    <t>Себестоимость покупной нефти, газа,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</si>
  <si>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</si>
  <si>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</si>
  <si>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</si>
  <si>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</si>
  <si>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</si>
  <si>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>Обесценение основных средств, нематериальных активов и активов по разведке и оценке</t>
  </si>
  <si>
    <t>Расходы по разведке</t>
  </si>
  <si>
    <t xml:space="preserve">Обесценение инвестиций в совместное предприятие и ассоциированную компанию </t>
  </si>
  <si>
    <t>Финансовые затраты</t>
  </si>
  <si>
    <t>Прочие расходы</t>
  </si>
  <si>
    <t>Положительная/(отрицательная) курсовая разница, нетто</t>
  </si>
  <si>
    <t>Итого расходы и затраты</t>
  </si>
  <si>
    <t>Прибыль до учёта подоходного налога</t>
  </si>
  <si>
    <t>Расходы по подоходному налогу</t>
  </si>
  <si>
    <t>Прибыль за период от продолжающейся деятельности</t>
  </si>
  <si>
    <t>Прекращенная деятельность</t>
  </si>
  <si>
    <t>Прибыль после налогообложения от прекращенной деятельности</t>
  </si>
  <si>
    <t>Чистая прибыль за период</t>
  </si>
  <si>
    <t xml:space="preserve">Чистая прибыль/(убыток) за период, приходящаяся на: </t>
  </si>
  <si>
    <t>Акционеров Материнской Компании</t>
  </si>
  <si>
    <t>Неконтрольную долю участия</t>
  </si>
  <si>
    <t>(пересчитано)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</si>
  <si>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</si>
  <si>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</si>
  <si>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Эффект хеджирования</t>
  </si>
  <si>
    <t>Курсовая разница от перёсчета валюты отчётности зарубежных подразделений</t>
  </si>
  <si>
    <t>Налоговый эффект</t>
  </si>
  <si>
    <t>Чистый прочий совокупный доход, подлежащий переклассификации в состав прибыли или убытка в последующих периодах</t>
  </si>
  <si>
    <t>Прочий совокупный (убыток)/доход, не подлежащий переклассификации в состав прибыли или убытка в последующих периодах</t>
  </si>
  <si>
    <t xml:space="preserve">Актуарный (убыток)/прибыль по планам с установленными выплатами, за вычетом налога </t>
  </si>
  <si>
    <t>Чистый прочий совокупный (убыток)/доход, не подлежащий переклассификации в состав прибыли или убытка в последующих периодах</t>
  </si>
  <si>
    <t xml:space="preserve">Чистый прочий совокупный доход за период </t>
  </si>
  <si>
    <t>Итого совокупный доход за период, за вычетом подоходного налога</t>
  </si>
  <si>
    <t>Итого совокупный доход/(убыток) за период, приходящийся на:</t>
  </si>
  <si>
    <t>Прибыль на акцию** – в тысячах тенге</t>
  </si>
  <si>
    <t>Базовая и разводнённая</t>
  </si>
  <si>
    <t>* Некоторые суммы, приведённые в этом столбце, не соответствуют суммам в промежуточной сокращённой консолидированной финансовой отчётности за период, закончившийся на 30 сентября 2019 года, поскольку отражают произведенные корректировки, информация о которых приводится в Примечании 3.</t>
  </si>
  <si>
    <t>**  Количество простых акций по состоянию на 30 сентября 2020 года и 31 декабря 2019 года составило 610.119.493.</t>
  </si>
  <si>
    <t>ПРОМЕЖУТОЧНЫЙ КОНСОЛИДИРОВАННЫЙ ОТЧЁТ</t>
  </si>
  <si>
    <t>О СОВОКУПНОМ ДОХОДЕ</t>
  </si>
  <si>
    <t>30 сентября</t>
  </si>
  <si>
    <t>31 декабря</t>
  </si>
  <si>
    <t>(аудировано)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</si>
  <si>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</si>
  <si>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</si>
  <si>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</si>
  <si>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</si>
  <si>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</si>
  <si>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</si>
  <si>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</si>
  <si>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</si>
  <si>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</si>
  <si>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</si>
  <si>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</si>
  <si>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</si>
  <si>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</si>
  <si>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</si>
  <si>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</si>
  <si>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</si>
  <si>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</si>
  <si>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</si>
  <si>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</si>
  <si>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</si>
  <si>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Прочие текущие финансовые активы</t>
  </si>
  <si>
    <t>Прочие текущие нефинансовые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</si>
  <si>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</si>
  <si>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</si>
  <si>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активы</t>
  </si>
  <si>
    <t xml:space="preserve">ПРОМЕЖУТОЧНЫЙ КОНСОЛИДИРОВАННЫЙ ОТЧЁТ 
О ФИНАНСОВОМ ПОЛОЖЕНИИ
</t>
  </si>
  <si>
    <t xml:space="preserve">30 сентября </t>
  </si>
  <si>
    <t xml:space="preserve">31 декабря 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</si>
  <si>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</si>
  <si>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</si>
  <si>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</si>
  <si>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</si>
  <si>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Прочий капитал</t>
  </si>
  <si>
    <t>Резерв по пересчёту валют отчётности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</si>
  <si>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</si>
  <si>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</si>
  <si>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</si>
  <si>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Итого капитал</t>
  </si>
  <si>
    <t>Долгосрочные обязательства</t>
  </si>
  <si>
    <t>Займы</t>
  </si>
  <si>
    <t>Резервы</t>
  </si>
  <si>
    <t>Обязательства по отсроченному налогу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</si>
  <si>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</si>
  <si>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</si>
  <si>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</si>
  <si>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</si>
  <si>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</si>
  <si>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</si>
  <si>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</si>
  <si>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финансовые обязательства</t>
  </si>
  <si>
    <t>Прочие текущие нефинансовые обязательства</t>
  </si>
  <si>
    <t>Итого обязательства</t>
  </si>
  <si>
    <t>Итого капитал и обязательства</t>
  </si>
  <si>
    <t>Балансовая стоимость одной акции – в тысячах тенге</t>
  </si>
  <si>
    <r>
      <t>*</t>
    </r>
    <r>
      <rPr>
        <i/>
        <sz val="8"/>
        <color theme="1"/>
        <rFont val="Times New Roman"/>
        <family val="1"/>
        <charset val="204"/>
      </rPr>
      <t xml:space="preserve">  Некоторые суммы, приведённые в этом столбце, не соответствуют суммам в консолидированной финансовой отчётности за год, закончившийся 31 декабря 2019 года, поскольку отражают произведенные корректировки, информация о которых приводится в Примечании 3.</t>
    </r>
  </si>
  <si>
    <t xml:space="preserve">ПРОМЕЖУТОЧНЫЙ КОНСОЛИДИРОВАННЫЙ ОТЧЁТ 
О ДВИЖЕНИИ ДЕНЕЖНЫХ СРЕДСТВ 
</t>
  </si>
  <si>
    <t xml:space="preserve">2020 года </t>
  </si>
  <si>
    <t xml:space="preserve">2019 года* </t>
  </si>
  <si>
    <t>Денежные потоки от операционной деятельности</t>
  </si>
  <si>
    <t>Прибыль до учета подоходного налога от продолжающейся деятельности</t>
  </si>
  <si>
    <t>Прибыль до учета подоходного налога от прекращенной деятельности</t>
  </si>
  <si>
    <t>Прибыль до учета подоходного налога</t>
  </si>
  <si>
    <t>Корректировки:</t>
  </si>
  <si>
    <t>Обесценение инвестиций в совместное предприятие и ассоциированную компанию</t>
  </si>
  <si>
    <t>Восстановление резерва по неликвидным запасам</t>
  </si>
  <si>
    <t>Курсовая разница, нетто</t>
  </si>
  <si>
    <t>Убыток от выбытия основных средств, нематериальных активов и инвестиционной недвижимости, нетто</t>
  </si>
  <si>
    <t>Реализованные доходы от производных финансовых инструментов по нефтепродуктам</t>
  </si>
  <si>
    <t>Корректировка оплаты авансов, полученных за поставку нефти</t>
  </si>
  <si>
    <t>Изменение в резервах</t>
  </si>
  <si>
    <t>Прочие корректировки</t>
  </si>
  <si>
    <t>Операционная прибыль до корректировок оборотного капитала</t>
  </si>
  <si>
    <t xml:space="preserve">Изменение в НДС к возмещению </t>
  </si>
  <si>
    <t>Изменение в товарно-материальных запасах</t>
  </si>
  <si>
    <t>Изменение в торговой дебиторской задолженности и прочих активах</t>
  </si>
  <si>
    <t>Изменение в торговой и прочей кредиторской задолженности и контрактных обязательствах</t>
  </si>
  <si>
    <t>Изменение в прочих налогах к уплате</t>
  </si>
  <si>
    <t>Денежные потоки, полученные от операционной деятельности</t>
  </si>
  <si>
    <t>Дивиденды, полученные от совместных предприятий и ассоциированных компаний</t>
  </si>
  <si>
    <t>Подоходный налог уплаченный</t>
  </si>
  <si>
    <r>
      <t>Вознаграждение</t>
    </r>
    <r>
      <rPr>
        <sz val="9"/>
        <color rgb="FF000000"/>
        <rFont val="Arial"/>
        <family val="2"/>
        <charset val="204"/>
      </rPr>
      <t xml:space="preserve"> полученное</t>
    </r>
  </si>
  <si>
    <t>Вознаграждение уплаченное</t>
  </si>
  <si>
    <t>Чистые денежные потоки, полученные от / (использованные в) операционной деятельности</t>
  </si>
  <si>
    <t>Денежные потоки от инвестиционной деятельности</t>
  </si>
  <si>
    <t>Изъятие/(размещение) банковских вкладов, нетто</t>
  </si>
  <si>
    <r>
      <t>Приобретение основных средств, нематериальных активов</t>
    </r>
    <r>
      <rPr>
        <sz val="9"/>
        <color theme="1"/>
        <rFont val="Arial"/>
        <family val="2"/>
        <charset val="204"/>
      </rPr>
      <t>, инвестиционной недвижимости и разведочных и оценочных активов</t>
    </r>
  </si>
  <si>
    <r>
      <t>Поступления от продажи основных средств, нематериальных активов</t>
    </r>
    <r>
      <rPr>
        <sz val="9"/>
        <color theme="1"/>
        <rFont val="Arial"/>
        <family val="2"/>
        <charset val="204"/>
      </rPr>
      <t>, инвестиционной недвижимости и разведочных и оценочных активов</t>
    </r>
  </si>
  <si>
    <t>Поступление денежных средств от продажи дочерних организаций</t>
  </si>
  <si>
    <t>Займы, предоставленные связанным сторонам</t>
  </si>
  <si>
    <t>Взносы в уставный капитал совместного предприятия и ассоциированной компании</t>
  </si>
  <si>
    <t>Погашение займов выданных связанным сторонам</t>
  </si>
  <si>
    <t>Поступления по дебиторской задолженности от аренды</t>
  </si>
  <si>
    <t>Приобретение долговых инструментов</t>
  </si>
  <si>
    <t>Поступления по Векселю к получению от акционера совместного предприятия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</si>
  <si>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</si>
  <si>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</si>
  <si>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по займам</t>
  </si>
  <si>
    <t>Погашение займов</t>
  </si>
  <si>
    <t>Дивиденды, выплаченные Самрук-Казына и Национальному банку РК</t>
  </si>
  <si>
    <t>Дивиденды, выплаченные акционерам неконтрольной доли</t>
  </si>
  <si>
    <t>Выкуп собственных акций дочерней организацией</t>
  </si>
  <si>
    <t>Погашение по финансовой гарантии</t>
  </si>
  <si>
    <t>Распределения в пользу Самрук-Казына</t>
  </si>
  <si>
    <t>Погашение обязательств по основному долгу аренды</t>
  </si>
  <si>
    <t>Чистые денежные потоки, использованные в финансовой деятельности</t>
  </si>
  <si>
    <t>Влияние изменения обменных курсов на денежные средства и их эквиваленты</t>
  </si>
  <si>
    <t>Изменение в резерве под ожидаемые кредитные убытки в денежных средствах и их эквивалентах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</si>
  <si>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</si>
  <si>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</si>
  <si>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</si>
  <si>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*  Некоторые суммы, приведённые в этом столбце, не соответствуют суммам в промежуточной сокращённой консолидированной финансовой отчётности за период, закончившийся 30 сентября 2019 года, поскольку отражают произведенные корректировки, информация о которых приводится в Примечании 3.</t>
  </si>
  <si>
    <t xml:space="preserve">ПРОМЕЖУТОЧНЫЙ КОНСОЛИДИРОВАННЫЙ ОТЧЁТ ОБ ИЗМЕНЕНИЯХ В КАПИТАЛЕ 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</si>
  <si>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</si>
  <si>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</si>
  <si>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</si>
  <si>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</si>
  <si>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Некон-трольная доля участия</t>
  </si>
  <si>
    <t>На 31 декабря 2018 года (аудировано)</t>
  </si>
  <si>
    <t>Эффект от применения МСФО 16</t>
  </si>
  <si>
    <t>На 1 января 2019 года (пересчитано)</t>
  </si>
  <si>
    <t xml:space="preserve">Чистая прибыль/(убыток) за период </t>
  </si>
  <si>
    <t>Итого совокупный доход за период (неаудировано)</t>
  </si>
  <si>
    <t>Операции с Самрук-Казына</t>
  </si>
  <si>
    <t>Дивиденды</t>
  </si>
  <si>
    <t>Распределения Самрук-Казына</t>
  </si>
  <si>
    <t>Взнос в уставный капитал без изменения доли владения</t>
  </si>
  <si>
    <t>На 30 сентября 2019 года (неаудировано)</t>
  </si>
  <si>
    <t>На 31 декабря 2019 года (аудировано)</t>
  </si>
  <si>
    <t>Чистая прибыль/(убыток) за период</t>
  </si>
  <si>
    <t xml:space="preserve">Прочий совокупный доход/(убыток) </t>
  </si>
  <si>
    <t>Трубопроводы, полученные от Правительства</t>
  </si>
  <si>
    <t>Перенос дисконта по займу, полученному Компанией от Самрук-Казына в связи с погашением займа</t>
  </si>
  <si>
    <t>Передача трубопроводов, полученных от Правительства в связи с прекращением действия договора доверительного управления</t>
  </si>
  <si>
    <t>На 30 сентября 2020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</si>
</sst>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8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3" fontId="7" fillId="0" borderId="3" xfId="1" applyFont="1" applyBorder="1" applyAlignment="1">
      <alignment vertical="center" wrapText="1"/>
    </xf>
    <xf numFmtId="43" fontId="10" fillId="0" borderId="3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 wrapText="1"/>
    </xf>
    <xf numFmtId="43" fontId="10" fillId="0" borderId="3" xfId="1" applyFont="1" applyBorder="1" applyAlignment="1">
      <alignment horizontal="right" vertical="center" wrapText="1"/>
    </xf>
    <xf numFmtId="43" fontId="10" fillId="0" borderId="4" xfId="1" applyFont="1" applyBorder="1" applyAlignment="1">
      <alignment vertical="center" wrapText="1"/>
    </xf>
    <xf numFmtId="43" fontId="10" fillId="0" borderId="4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right" vertical="center" wrapText="1"/>
    </xf>
    <xf numFmtId="43" fontId="10" fillId="0" borderId="4" xfId="1" applyFont="1" applyBorder="1" applyAlignment="1">
      <alignment horizontal="right" vertical="center" wrapText="1"/>
    </xf>
    <xf numFmtId="0" fontId="14" fillId="0" borderId="0" xfId="0" applyFont="1"/>
    <xf numFmtId="169" fontId="7" fillId="0" borderId="0" xfId="1" applyNumberFormat="1" applyFont="1" applyAlignment="1">
      <alignment vertical="center" wrapText="1"/>
    </xf>
    <xf numFmtId="169" fontId="10" fillId="0" borderId="0" xfId="1" applyNumberFormat="1" applyFont="1" applyAlignment="1">
      <alignment vertical="center" wrapText="1"/>
    </xf>
    <xf numFmtId="169" fontId="7" fillId="0" borderId="2" xfId="1" applyNumberFormat="1" applyFont="1" applyBorder="1" applyAlignment="1">
      <alignment vertical="center" wrapText="1"/>
    </xf>
    <xf numFmtId="169" fontId="10" fillId="0" borderId="2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2" fillId="0" borderId="0" xfId="1" applyNumberFormat="1" applyFont="1" applyAlignment="1">
      <alignment vertical="center" wrapText="1"/>
    </xf>
    <xf numFmtId="169" fontId="7" fillId="0" borderId="1" xfId="1" applyNumberFormat="1" applyFont="1" applyBorder="1" applyAlignment="1">
      <alignment vertical="center" wrapText="1"/>
    </xf>
    <xf numFmtId="169" fontId="10" fillId="0" borderId="1" xfId="1" applyNumberFormat="1" applyFont="1" applyBorder="1" applyAlignment="1">
      <alignment vertical="center" wrapText="1"/>
    </xf>
    <xf numFmtId="169" fontId="7" fillId="0" borderId="4" xfId="1" applyNumberFormat="1" applyFont="1" applyBorder="1" applyAlignment="1">
      <alignment vertical="center" wrapText="1"/>
    </xf>
    <xf numFmtId="169" fontId="10" fillId="0" borderId="4" xfId="1" applyNumberFormat="1" applyFont="1" applyBorder="1" applyAlignment="1">
      <alignment vertical="center" wrapText="1"/>
    </xf>
    <xf numFmtId="169" fontId="4" fillId="0" borderId="0" xfId="1" applyNumberFormat="1" applyFont="1" applyAlignment="1">
      <alignment vertical="center" wrapText="1"/>
    </xf>
    <xf numFmtId="0" fontId="2" fillId="0" borderId="0" xfId="0" applyFont="1"/>
    <xf numFmtId="169" fontId="2" fillId="0" borderId="0" xfId="0" applyNumberFormat="1" applyFont="1"/>
    <xf numFmtId="0" fontId="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9" fontId="15" fillId="0" borderId="0" xfId="1" applyNumberFormat="1" applyFont="1" applyAlignment="1">
      <alignment vertical="center" wrapText="1"/>
    </xf>
    <xf numFmtId="169" fontId="13" fillId="0" borderId="0" xfId="1" applyNumberFormat="1" applyFont="1" applyAlignment="1">
      <alignment vertical="center" wrapText="1"/>
    </xf>
    <xf numFmtId="169" fontId="15" fillId="0" borderId="1" xfId="1" applyNumberFormat="1" applyFont="1" applyBorder="1" applyAlignment="1">
      <alignment vertical="center" wrapText="1"/>
    </xf>
    <xf numFmtId="169" fontId="13" fillId="0" borderId="1" xfId="1" applyNumberFormat="1" applyFont="1" applyBorder="1" applyAlignment="1">
      <alignment vertical="center" wrapText="1"/>
    </xf>
    <xf numFmtId="169" fontId="15" fillId="0" borderId="3" xfId="1" applyNumberFormat="1" applyFont="1" applyBorder="1" applyAlignment="1">
      <alignment vertical="center" wrapText="1"/>
    </xf>
    <xf numFmtId="169" fontId="13" fillId="0" borderId="3" xfId="1" applyNumberFormat="1" applyFont="1" applyBorder="1" applyAlignment="1">
      <alignment vertical="center" wrapText="1"/>
    </xf>
    <xf numFmtId="169" fontId="15" fillId="0" borderId="2" xfId="1" applyNumberFormat="1" applyFont="1" applyBorder="1" applyAlignment="1">
      <alignment vertical="center" wrapText="1"/>
    </xf>
    <xf numFmtId="169" fontId="13" fillId="0" borderId="2" xfId="1" applyNumberFormat="1" applyFont="1" applyBorder="1" applyAlignment="1">
      <alignment vertical="center" wrapText="1"/>
    </xf>
    <xf numFmtId="169" fontId="15" fillId="0" borderId="4" xfId="1" applyNumberFormat="1" applyFont="1" applyBorder="1" applyAlignment="1">
      <alignment vertical="center" wrapText="1"/>
    </xf>
    <xf numFmtId="169" fontId="13" fillId="0" borderId="4" xfId="1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9" fontId="15" fillId="0" borderId="5" xfId="1" applyNumberFormat="1" applyFont="1" applyBorder="1" applyAlignment="1">
      <alignment vertical="center" wrapText="1"/>
    </xf>
    <xf numFmtId="169" fontId="13" fillId="0" borderId="5" xfId="1" applyNumberFormat="1" applyFont="1" applyBorder="1" applyAlignment="1">
      <alignment vertical="center" wrapText="1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9" fontId="22" fillId="0" borderId="0" xfId="1" applyNumberFormat="1" applyFont="1" applyAlignment="1">
      <alignment vertical="center" wrapText="1"/>
    </xf>
    <xf numFmtId="169" fontId="17" fillId="0" borderId="0" xfId="1" applyNumberFormat="1" applyFont="1" applyAlignment="1">
      <alignment vertical="center" wrapText="1"/>
    </xf>
    <xf numFmtId="169" fontId="22" fillId="0" borderId="1" xfId="1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F1" sqref="F1"/>
    </sheetView>
  </sheetViews>
  <sheetFormatPr defaultRowHeight="15" x14ac:dyDescent="0.25"/>
  <cols>
    <col min="1" max="1" width="49.7109375" customWidth="1"/>
    <col min="3" max="4" width="15" customWidth="1"/>
    <col min="5" max="5" width="11.28515625" style="47" bestFit="1" customWidth="1"/>
    <col min="6" max="6" width="12.28515625" style="47" customWidth="1"/>
  </cols>
  <sheetData>
    <row r="1" spans="1:4" ht="15.75" x14ac:dyDescent="0.25">
      <c r="A1" s="72" t="s">
        <v>89</v>
      </c>
    </row>
    <row r="3" spans="1:4" x14ac:dyDescent="0.25">
      <c r="A3" s="68" t="s">
        <v>4</v>
      </c>
      <c r="B3" s="70" t="s">
        <v>5</v>
      </c>
      <c r="C3" s="51" t="s">
        <v>61</v>
      </c>
      <c r="D3" s="53" t="s">
        <v>62</v>
      </c>
    </row>
    <row r="4" spans="1:4" x14ac:dyDescent="0.25">
      <c r="A4" s="68"/>
      <c r="B4" s="70"/>
      <c r="C4" s="51" t="s">
        <v>6</v>
      </c>
      <c r="D4" s="53" t="s">
        <v>8</v>
      </c>
    </row>
    <row r="5" spans="1:4" ht="15.75" thickBot="1" x14ac:dyDescent="0.3">
      <c r="A5" s="69"/>
      <c r="B5" s="71"/>
      <c r="C5" s="52" t="s">
        <v>7</v>
      </c>
      <c r="D5" s="54" t="s">
        <v>63</v>
      </c>
    </row>
    <row r="6" spans="1:4" x14ac:dyDescent="0.25">
      <c r="A6" s="55" t="s">
        <v>0</v>
      </c>
      <c r="B6" s="50"/>
      <c r="C6" s="57"/>
      <c r="D6" s="58"/>
    </row>
    <row r="7" spans="1:4" x14ac:dyDescent="0.25">
      <c r="A7" s="57" t="s">
        <v>64</v>
      </c>
      <c r="B7" s="56"/>
      <c r="C7" s="83"/>
      <c r="D7" s="83"/>
    </row>
    <row r="8" spans="1:4" x14ac:dyDescent="0.25">
      <c r="A8" s="57" t="s">
        <v>65</v>
      </c>
      <c r="B8" s="56"/>
      <c r="C8" s="82"/>
      <c r="D8" s="83"/>
    </row>
    <row r="9" spans="1:4" x14ac:dyDescent="0.25">
      <c r="A9" s="58" t="s">
        <v>66</v>
      </c>
      <c r="B9" s="56">
        <v>14</v>
      </c>
      <c r="C9" s="82">
        <v>4461515</v>
      </c>
      <c r="D9" s="83">
        <v>4484271</v>
      </c>
    </row>
    <row r="10" spans="1:4" x14ac:dyDescent="0.25">
      <c r="A10" s="58" t="s">
        <v>67</v>
      </c>
      <c r="B10" s="56"/>
      <c r="C10" s="82">
        <v>40849</v>
      </c>
      <c r="D10" s="83">
        <v>38379</v>
      </c>
    </row>
    <row r="11" spans="1:4" x14ac:dyDescent="0.25">
      <c r="A11" s="58" t="s">
        <v>68</v>
      </c>
      <c r="B11" s="56"/>
      <c r="C11" s="82">
        <v>153326</v>
      </c>
      <c r="D11" s="83">
        <v>179897</v>
      </c>
    </row>
    <row r="12" spans="1:4" x14ac:dyDescent="0.25">
      <c r="A12" s="58" t="s">
        <v>69</v>
      </c>
      <c r="B12" s="56">
        <v>14</v>
      </c>
      <c r="C12" s="82">
        <v>28575</v>
      </c>
      <c r="D12" s="83">
        <v>9541</v>
      </c>
    </row>
    <row r="13" spans="1:4" x14ac:dyDescent="0.25">
      <c r="A13" s="58" t="s">
        <v>70</v>
      </c>
      <c r="B13" s="56"/>
      <c r="C13" s="82">
        <v>166682</v>
      </c>
      <c r="D13" s="83">
        <v>171172</v>
      </c>
    </row>
    <row r="14" spans="1:4" x14ac:dyDescent="0.25">
      <c r="A14" s="58" t="s">
        <v>71</v>
      </c>
      <c r="B14" s="56"/>
      <c r="C14" s="82">
        <v>56056</v>
      </c>
      <c r="D14" s="83">
        <v>52526</v>
      </c>
    </row>
    <row r="15" spans="1:4" ht="24" x14ac:dyDescent="0.25">
      <c r="A15" s="58" t="s">
        <v>72</v>
      </c>
      <c r="B15" s="56">
        <v>15</v>
      </c>
      <c r="C15" s="82">
        <v>6486671</v>
      </c>
      <c r="D15" s="83">
        <v>5590384</v>
      </c>
    </row>
    <row r="16" spans="1:4" x14ac:dyDescent="0.25">
      <c r="A16" s="58" t="s">
        <v>73</v>
      </c>
      <c r="B16" s="56"/>
      <c r="C16" s="82">
        <v>77560</v>
      </c>
      <c r="D16" s="83">
        <v>73714</v>
      </c>
    </row>
    <row r="17" spans="1:6" x14ac:dyDescent="0.25">
      <c r="A17" s="58" t="s">
        <v>74</v>
      </c>
      <c r="B17" s="56"/>
      <c r="C17" s="82">
        <v>100663</v>
      </c>
      <c r="D17" s="83">
        <v>133557</v>
      </c>
    </row>
    <row r="18" spans="1:6" x14ac:dyDescent="0.25">
      <c r="A18" s="58" t="s">
        <v>75</v>
      </c>
      <c r="B18" s="56">
        <v>14</v>
      </c>
      <c r="C18" s="82">
        <v>37926</v>
      </c>
      <c r="D18" s="83">
        <v>73367</v>
      </c>
    </row>
    <row r="19" spans="1:6" ht="24" x14ac:dyDescent="0.25">
      <c r="A19" s="58" t="s">
        <v>76</v>
      </c>
      <c r="B19" s="56"/>
      <c r="C19" s="82">
        <v>695994</v>
      </c>
      <c r="D19" s="83">
        <v>615546</v>
      </c>
    </row>
    <row r="20" spans="1:6" x14ac:dyDescent="0.25">
      <c r="A20" s="58" t="s">
        <v>77</v>
      </c>
      <c r="B20" s="56"/>
      <c r="C20" s="82">
        <v>9536</v>
      </c>
      <c r="D20" s="83">
        <v>2488</v>
      </c>
    </row>
    <row r="21" spans="1:6" ht="15.75" thickBot="1" x14ac:dyDescent="0.3">
      <c r="A21" s="58" t="s">
        <v>78</v>
      </c>
      <c r="B21" s="56"/>
      <c r="C21" s="82">
        <v>3458</v>
      </c>
      <c r="D21" s="83">
        <v>17162</v>
      </c>
    </row>
    <row r="22" spans="1:6" ht="15.75" thickBot="1" x14ac:dyDescent="0.3">
      <c r="A22" s="59"/>
      <c r="B22" s="60"/>
      <c r="C22" s="88">
        <v>12318811</v>
      </c>
      <c r="D22" s="89">
        <v>11442004</v>
      </c>
      <c r="E22" s="48">
        <f>SUM(C9:C21)-C22</f>
        <v>0</v>
      </c>
      <c r="F22" s="48">
        <f>SUM(D9:D21)-D22</f>
        <v>0</v>
      </c>
    </row>
    <row r="23" spans="1:6" x14ac:dyDescent="0.25">
      <c r="A23" s="58" t="s">
        <v>0</v>
      </c>
      <c r="B23" s="56"/>
      <c r="C23" s="82"/>
      <c r="D23" s="83"/>
    </row>
    <row r="24" spans="1:6" x14ac:dyDescent="0.25">
      <c r="A24" s="57" t="s">
        <v>79</v>
      </c>
      <c r="B24" s="56"/>
      <c r="C24" s="82"/>
      <c r="D24" s="83"/>
    </row>
    <row r="25" spans="1:6" x14ac:dyDescent="0.25">
      <c r="A25" s="58" t="s">
        <v>80</v>
      </c>
      <c r="B25" s="56"/>
      <c r="C25" s="82">
        <v>247448</v>
      </c>
      <c r="D25" s="83">
        <v>281215</v>
      </c>
    </row>
    <row r="26" spans="1:6" x14ac:dyDescent="0.25">
      <c r="A26" s="58" t="s">
        <v>74</v>
      </c>
      <c r="B26" s="56"/>
      <c r="C26" s="82">
        <v>96428</v>
      </c>
      <c r="D26" s="83">
        <v>74049</v>
      </c>
    </row>
    <row r="27" spans="1:6" x14ac:dyDescent="0.25">
      <c r="A27" s="58" t="s">
        <v>81</v>
      </c>
      <c r="B27" s="56"/>
      <c r="C27" s="82">
        <v>57251</v>
      </c>
      <c r="D27" s="83">
        <v>54517</v>
      </c>
    </row>
    <row r="28" spans="1:6" x14ac:dyDescent="0.25">
      <c r="A28" s="58" t="s">
        <v>82</v>
      </c>
      <c r="B28" s="56">
        <v>16</v>
      </c>
      <c r="C28" s="82">
        <v>391725</v>
      </c>
      <c r="D28" s="83">
        <v>397757</v>
      </c>
    </row>
    <row r="29" spans="1:6" x14ac:dyDescent="0.25">
      <c r="A29" s="58" t="s">
        <v>83</v>
      </c>
      <c r="B29" s="56"/>
      <c r="C29" s="82">
        <v>316924</v>
      </c>
      <c r="D29" s="83">
        <v>359504</v>
      </c>
    </row>
    <row r="30" spans="1:6" ht="24" x14ac:dyDescent="0.25">
      <c r="A30" s="58" t="s">
        <v>76</v>
      </c>
      <c r="B30" s="56"/>
      <c r="C30" s="82">
        <v>79963</v>
      </c>
      <c r="D30" s="83">
        <v>138719</v>
      </c>
    </row>
    <row r="31" spans="1:6" x14ac:dyDescent="0.25">
      <c r="A31" s="58" t="s">
        <v>84</v>
      </c>
      <c r="B31" s="56">
        <v>16</v>
      </c>
      <c r="C31" s="82">
        <v>46489</v>
      </c>
      <c r="D31" s="83">
        <v>63555</v>
      </c>
    </row>
    <row r="32" spans="1:6" x14ac:dyDescent="0.25">
      <c r="A32" s="58" t="s">
        <v>85</v>
      </c>
      <c r="B32" s="56">
        <v>16</v>
      </c>
      <c r="C32" s="82">
        <v>102233</v>
      </c>
      <c r="D32" s="83">
        <v>198539</v>
      </c>
    </row>
    <row r="33" spans="1:6" ht="15.75" thickBot="1" x14ac:dyDescent="0.3">
      <c r="A33" s="61" t="s">
        <v>86</v>
      </c>
      <c r="B33" s="62">
        <v>17</v>
      </c>
      <c r="C33" s="84">
        <v>1203017</v>
      </c>
      <c r="D33" s="85">
        <v>1064452</v>
      </c>
    </row>
    <row r="34" spans="1:6" x14ac:dyDescent="0.25">
      <c r="A34" s="57"/>
      <c r="B34" s="56"/>
      <c r="C34" s="82">
        <v>2541478</v>
      </c>
      <c r="D34" s="83">
        <v>2632307</v>
      </c>
      <c r="E34" s="48">
        <f>SUM(C25:C33)-C34</f>
        <v>0</v>
      </c>
      <c r="F34" s="48">
        <f>SUM(D25:D33)-D34</f>
        <v>0</v>
      </c>
    </row>
    <row r="35" spans="1:6" x14ac:dyDescent="0.25">
      <c r="A35" s="58" t="s">
        <v>0</v>
      </c>
      <c r="B35" s="56"/>
      <c r="C35" s="82"/>
      <c r="D35" s="83"/>
    </row>
    <row r="36" spans="1:6" ht="24.75" thickBot="1" x14ac:dyDescent="0.3">
      <c r="A36" s="61" t="s">
        <v>87</v>
      </c>
      <c r="B36" s="62"/>
      <c r="C36" s="84">
        <v>5274</v>
      </c>
      <c r="D36" s="85">
        <v>7604</v>
      </c>
    </row>
    <row r="37" spans="1:6" ht="15.75" thickBot="1" x14ac:dyDescent="0.3">
      <c r="A37" s="63"/>
      <c r="B37" s="64"/>
      <c r="C37" s="84">
        <v>2546752</v>
      </c>
      <c r="D37" s="85">
        <v>2639911</v>
      </c>
      <c r="E37" s="48">
        <f>C34+C36-C37</f>
        <v>0</v>
      </c>
      <c r="F37" s="48">
        <f>D34+D36-D37</f>
        <v>0</v>
      </c>
    </row>
    <row r="38" spans="1:6" ht="15.75" thickBot="1" x14ac:dyDescent="0.3">
      <c r="A38" s="65" t="s">
        <v>88</v>
      </c>
      <c r="B38" s="66"/>
      <c r="C38" s="90">
        <v>14865563</v>
      </c>
      <c r="D38" s="91">
        <v>14081915</v>
      </c>
      <c r="E38" s="48">
        <f>C37+C22-C38</f>
        <v>0</v>
      </c>
      <c r="F38" s="48">
        <f>D37+D22-D38</f>
        <v>0</v>
      </c>
    </row>
    <row r="39" spans="1:6" ht="15.75" thickTop="1" x14ac:dyDescent="0.25"/>
    <row r="41" spans="1:6" x14ac:dyDescent="0.25">
      <c r="A41" s="68" t="s">
        <v>4</v>
      </c>
      <c r="B41" s="70" t="s">
        <v>5</v>
      </c>
      <c r="C41" s="51" t="s">
        <v>90</v>
      </c>
      <c r="D41" s="53" t="s">
        <v>91</v>
      </c>
    </row>
    <row r="42" spans="1:6" x14ac:dyDescent="0.25">
      <c r="A42" s="68"/>
      <c r="B42" s="70"/>
      <c r="C42" s="51" t="s">
        <v>6</v>
      </c>
      <c r="D42" s="53" t="s">
        <v>8</v>
      </c>
    </row>
    <row r="43" spans="1:6" ht="15.75" thickBot="1" x14ac:dyDescent="0.3">
      <c r="A43" s="69"/>
      <c r="B43" s="71"/>
      <c r="C43" s="52" t="s">
        <v>7</v>
      </c>
      <c r="D43" s="54" t="s">
        <v>63</v>
      </c>
    </row>
    <row r="44" spans="1:6" x14ac:dyDescent="0.25">
      <c r="A44" s="55" t="s">
        <v>0</v>
      </c>
      <c r="B44" s="50"/>
      <c r="C44" s="57"/>
      <c r="D44" s="58"/>
    </row>
    <row r="45" spans="1:6" x14ac:dyDescent="0.25">
      <c r="A45" s="57" t="s">
        <v>92</v>
      </c>
      <c r="B45" s="56"/>
      <c r="C45" s="57"/>
      <c r="D45" s="58"/>
    </row>
    <row r="46" spans="1:6" x14ac:dyDescent="0.25">
      <c r="A46" s="57" t="s">
        <v>93</v>
      </c>
      <c r="B46" s="56"/>
      <c r="C46" s="82"/>
      <c r="D46" s="83"/>
    </row>
    <row r="47" spans="1:6" x14ac:dyDescent="0.25">
      <c r="A47" s="58" t="s">
        <v>94</v>
      </c>
      <c r="B47" s="56"/>
      <c r="C47" s="82">
        <v>916541</v>
      </c>
      <c r="D47" s="83">
        <v>916541</v>
      </c>
    </row>
    <row r="48" spans="1:6" x14ac:dyDescent="0.25">
      <c r="A48" s="58" t="s">
        <v>95</v>
      </c>
      <c r="B48" s="56"/>
      <c r="C48" s="82">
        <v>24927</v>
      </c>
      <c r="D48" s="83">
        <v>40794</v>
      </c>
    </row>
    <row r="49" spans="1:6" x14ac:dyDescent="0.25">
      <c r="A49" s="58" t="s">
        <v>96</v>
      </c>
      <c r="B49" s="56"/>
      <c r="C49" s="82">
        <v>416</v>
      </c>
      <c r="D49" s="83">
        <v>83</v>
      </c>
    </row>
    <row r="50" spans="1:6" x14ac:dyDescent="0.25">
      <c r="A50" s="58" t="s">
        <v>97</v>
      </c>
      <c r="B50" s="56"/>
      <c r="C50" s="82">
        <v>2209778</v>
      </c>
      <c r="D50" s="83">
        <v>1731747</v>
      </c>
    </row>
    <row r="51" spans="1:6" ht="15.75" thickBot="1" x14ac:dyDescent="0.3">
      <c r="A51" s="61" t="s">
        <v>98</v>
      </c>
      <c r="B51" s="62"/>
      <c r="C51" s="84">
        <v>5607266</v>
      </c>
      <c r="D51" s="85">
        <v>5469236</v>
      </c>
    </row>
    <row r="52" spans="1:6" x14ac:dyDescent="0.25">
      <c r="A52" s="57" t="s">
        <v>99</v>
      </c>
      <c r="B52" s="56"/>
      <c r="C52" s="82">
        <v>8758928</v>
      </c>
      <c r="D52" s="83">
        <v>8158401</v>
      </c>
      <c r="E52" s="48">
        <f>SUM(C47:C51)-C52</f>
        <v>0</v>
      </c>
      <c r="F52" s="48">
        <f>SUM(D47:D51)-D52</f>
        <v>0</v>
      </c>
    </row>
    <row r="53" spans="1:6" x14ac:dyDescent="0.25">
      <c r="A53" s="58" t="s">
        <v>0</v>
      </c>
      <c r="B53" s="56"/>
      <c r="C53" s="82"/>
      <c r="D53" s="83"/>
    </row>
    <row r="54" spans="1:6" ht="15.75" thickBot="1" x14ac:dyDescent="0.3">
      <c r="A54" s="61" t="s">
        <v>100</v>
      </c>
      <c r="B54" s="62"/>
      <c r="C54" s="84">
        <v>-52869</v>
      </c>
      <c r="D54" s="85">
        <v>38255</v>
      </c>
    </row>
    <row r="55" spans="1:6" ht="15.75" thickBot="1" x14ac:dyDescent="0.3">
      <c r="A55" s="63" t="s">
        <v>101</v>
      </c>
      <c r="B55" s="62"/>
      <c r="C55" s="84">
        <v>8706059</v>
      </c>
      <c r="D55" s="85">
        <v>8196656</v>
      </c>
      <c r="E55" s="48">
        <f>SUM(C52:C54)-C55</f>
        <v>0</v>
      </c>
      <c r="F55" s="48">
        <f>SUM(D52:D54)-D55</f>
        <v>0</v>
      </c>
    </row>
    <row r="56" spans="1:6" x14ac:dyDescent="0.25">
      <c r="A56" s="57" t="s">
        <v>0</v>
      </c>
      <c r="B56" s="56"/>
      <c r="C56" s="82"/>
      <c r="D56" s="83"/>
    </row>
    <row r="57" spans="1:6" x14ac:dyDescent="0.25">
      <c r="A57" s="57" t="s">
        <v>102</v>
      </c>
      <c r="B57" s="56"/>
      <c r="C57" s="82"/>
      <c r="D57" s="83"/>
    </row>
    <row r="58" spans="1:6" x14ac:dyDescent="0.25">
      <c r="A58" s="58" t="s">
        <v>103</v>
      </c>
      <c r="B58" s="56">
        <v>18</v>
      </c>
      <c r="C58" s="82">
        <v>3779069</v>
      </c>
      <c r="D58" s="83">
        <v>3584076</v>
      </c>
    </row>
    <row r="59" spans="1:6" x14ac:dyDescent="0.25">
      <c r="A59" s="58" t="s">
        <v>104</v>
      </c>
      <c r="B59" s="56"/>
      <c r="C59" s="82">
        <v>292868</v>
      </c>
      <c r="D59" s="83">
        <v>273589</v>
      </c>
    </row>
    <row r="60" spans="1:6" x14ac:dyDescent="0.25">
      <c r="A60" s="58" t="s">
        <v>105</v>
      </c>
      <c r="B60" s="56"/>
      <c r="C60" s="82">
        <v>558436</v>
      </c>
      <c r="D60" s="83">
        <v>509462</v>
      </c>
    </row>
    <row r="61" spans="1:6" x14ac:dyDescent="0.25">
      <c r="A61" s="58" t="s">
        <v>106</v>
      </c>
      <c r="B61" s="56"/>
      <c r="C61" s="82">
        <v>35195</v>
      </c>
      <c r="D61" s="83">
        <v>35996</v>
      </c>
    </row>
    <row r="62" spans="1:6" x14ac:dyDescent="0.25">
      <c r="A62" s="58" t="s">
        <v>107</v>
      </c>
      <c r="B62" s="56"/>
      <c r="C62" s="82">
        <v>23488</v>
      </c>
      <c r="D62" s="83">
        <v>26157</v>
      </c>
    </row>
    <row r="63" spans="1:6" ht="15.75" thickBot="1" x14ac:dyDescent="0.3">
      <c r="A63" s="61" t="s">
        <v>108</v>
      </c>
      <c r="B63" s="62"/>
      <c r="C63" s="84">
        <v>18783</v>
      </c>
      <c r="D63" s="85">
        <v>17537</v>
      </c>
    </row>
    <row r="64" spans="1:6" ht="15.75" thickBot="1" x14ac:dyDescent="0.3">
      <c r="A64" s="58"/>
      <c r="B64" s="56"/>
      <c r="C64" s="82">
        <v>4707839</v>
      </c>
      <c r="D64" s="83">
        <v>4446817</v>
      </c>
      <c r="E64" s="48">
        <f>SUM(C58:C63)-C64</f>
        <v>0</v>
      </c>
      <c r="F64" s="48">
        <f>SUM(D58:D63)-D64</f>
        <v>0</v>
      </c>
    </row>
    <row r="65" spans="1:6" x14ac:dyDescent="0.25">
      <c r="A65" s="73" t="s">
        <v>0</v>
      </c>
      <c r="B65" s="74"/>
      <c r="C65" s="86"/>
      <c r="D65" s="87"/>
    </row>
    <row r="66" spans="1:6" x14ac:dyDescent="0.25">
      <c r="A66" s="57" t="s">
        <v>109</v>
      </c>
      <c r="B66" s="56"/>
      <c r="C66" s="82"/>
      <c r="D66" s="83"/>
    </row>
    <row r="67" spans="1:6" x14ac:dyDescent="0.25">
      <c r="A67" s="58" t="s">
        <v>103</v>
      </c>
      <c r="B67" s="56">
        <v>18</v>
      </c>
      <c r="C67" s="82">
        <v>481500</v>
      </c>
      <c r="D67" s="83">
        <v>253428</v>
      </c>
    </row>
    <row r="68" spans="1:6" x14ac:dyDescent="0.25">
      <c r="A68" s="58" t="s">
        <v>104</v>
      </c>
      <c r="B68" s="56"/>
      <c r="C68" s="82">
        <v>104865</v>
      </c>
      <c r="D68" s="83">
        <v>103538</v>
      </c>
    </row>
    <row r="69" spans="1:6" x14ac:dyDescent="0.25">
      <c r="A69" s="58" t="s">
        <v>110</v>
      </c>
      <c r="B69" s="56"/>
      <c r="C69" s="82">
        <v>6668</v>
      </c>
      <c r="D69" s="83">
        <v>13011</v>
      </c>
    </row>
    <row r="70" spans="1:6" x14ac:dyDescent="0.25">
      <c r="A70" s="58" t="s">
        <v>111</v>
      </c>
      <c r="B70" s="56">
        <v>19</v>
      </c>
      <c r="C70" s="82">
        <v>540761</v>
      </c>
      <c r="D70" s="83">
        <v>667861</v>
      </c>
    </row>
    <row r="71" spans="1:6" x14ac:dyDescent="0.25">
      <c r="A71" s="58" t="s">
        <v>112</v>
      </c>
      <c r="B71" s="56"/>
      <c r="C71" s="82">
        <v>123615</v>
      </c>
      <c r="D71" s="83">
        <v>86666</v>
      </c>
    </row>
    <row r="72" spans="1:6" x14ac:dyDescent="0.25">
      <c r="A72" s="58" t="s">
        <v>106</v>
      </c>
      <c r="B72" s="56"/>
      <c r="C72" s="82">
        <v>16574</v>
      </c>
      <c r="D72" s="83">
        <v>10922</v>
      </c>
    </row>
    <row r="73" spans="1:6" x14ac:dyDescent="0.25">
      <c r="A73" s="58" t="s">
        <v>113</v>
      </c>
      <c r="B73" s="56">
        <v>19</v>
      </c>
      <c r="C73" s="82">
        <v>79783</v>
      </c>
      <c r="D73" s="83">
        <v>93139</v>
      </c>
    </row>
    <row r="74" spans="1:6" ht="15.75" thickBot="1" x14ac:dyDescent="0.3">
      <c r="A74" s="58" t="s">
        <v>114</v>
      </c>
      <c r="B74" s="56">
        <v>19</v>
      </c>
      <c r="C74" s="82">
        <v>97899</v>
      </c>
      <c r="D74" s="83">
        <v>209877</v>
      </c>
    </row>
    <row r="75" spans="1:6" ht="15.75" thickBot="1" x14ac:dyDescent="0.3">
      <c r="A75" s="59"/>
      <c r="B75" s="60"/>
      <c r="C75" s="88">
        <v>1451665</v>
      </c>
      <c r="D75" s="89">
        <v>1438442</v>
      </c>
      <c r="E75" s="48">
        <f>SUM(C67:C74)-C75</f>
        <v>0</v>
      </c>
      <c r="F75" s="48">
        <f>SUM(D67:D74)-D75</f>
        <v>0</v>
      </c>
    </row>
    <row r="76" spans="1:6" ht="15.75" thickBot="1" x14ac:dyDescent="0.3">
      <c r="A76" s="63" t="s">
        <v>115</v>
      </c>
      <c r="B76" s="62"/>
      <c r="C76" s="84">
        <v>6159504</v>
      </c>
      <c r="D76" s="85">
        <v>5885259</v>
      </c>
      <c r="E76" s="48">
        <f>C75+C64-C76</f>
        <v>0</v>
      </c>
      <c r="F76" s="48">
        <f>D75+D64-D76</f>
        <v>0</v>
      </c>
    </row>
    <row r="77" spans="1:6" ht="15.75" thickBot="1" x14ac:dyDescent="0.3">
      <c r="A77" s="65" t="s">
        <v>116</v>
      </c>
      <c r="B77" s="66"/>
      <c r="C77" s="90">
        <v>14865563</v>
      </c>
      <c r="D77" s="91">
        <v>14081915</v>
      </c>
      <c r="E77" s="48">
        <f>C76+C55-C77</f>
        <v>0</v>
      </c>
      <c r="F77" s="48">
        <f>D76+D55-D77</f>
        <v>0</v>
      </c>
    </row>
    <row r="78" spans="1:6" ht="15.75" thickTop="1" x14ac:dyDescent="0.25">
      <c r="A78" s="57" t="s">
        <v>0</v>
      </c>
      <c r="B78" s="56"/>
      <c r="C78" s="57"/>
      <c r="D78" s="58"/>
      <c r="E78" s="48">
        <f>C77-C38</f>
        <v>0</v>
      </c>
      <c r="F78" s="48">
        <f>D77-D38</f>
        <v>0</v>
      </c>
    </row>
    <row r="79" spans="1:6" ht="15.75" thickBot="1" x14ac:dyDescent="0.3">
      <c r="A79" s="65" t="s">
        <v>117</v>
      </c>
      <c r="B79" s="76"/>
      <c r="C79" s="65">
        <v>13.996</v>
      </c>
      <c r="D79" s="67">
        <v>13.154</v>
      </c>
    </row>
    <row r="80" spans="1:6" ht="16.5" thickTop="1" thickBot="1" x14ac:dyDescent="0.3">
      <c r="A80" s="79"/>
      <c r="B80" s="80"/>
      <c r="C80" s="79"/>
      <c r="D80" s="81"/>
    </row>
    <row r="81" spans="1:4" ht="33.75" customHeight="1" thickTop="1" x14ac:dyDescent="0.25">
      <c r="A81" s="77" t="s">
        <v>118</v>
      </c>
      <c r="B81" s="77"/>
      <c r="C81" s="77"/>
      <c r="D81" s="77"/>
    </row>
    <row r="82" spans="1:4" x14ac:dyDescent="0.25">
      <c r="A82" s="78"/>
      <c r="B82" s="78"/>
      <c r="C82" s="78"/>
      <c r="D82" s="78"/>
    </row>
    <row r="83" spans="1:4" x14ac:dyDescent="0.25">
      <c r="A83" s="78"/>
      <c r="B83" s="78"/>
      <c r="C83" s="78"/>
      <c r="D83" s="78"/>
    </row>
    <row r="84" spans="1:4" x14ac:dyDescent="0.25">
      <c r="A84" s="78"/>
      <c r="B84" s="78"/>
      <c r="C84" s="78"/>
      <c r="D84" s="78"/>
    </row>
  </sheetData>
  <mergeCells count="8">
    <mergeCell ref="A83:D83"/>
    <mergeCell ref="A84:D84"/>
    <mergeCell ref="A3:A5"/>
    <mergeCell ref="B3:B5"/>
    <mergeCell ref="A41:A43"/>
    <mergeCell ref="B41:B43"/>
    <mergeCell ref="A81:D81"/>
    <mergeCell ref="A82:D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workbookViewId="0">
      <selection activeCell="L2" sqref="L2"/>
    </sheetView>
  </sheetViews>
  <sheetFormatPr defaultRowHeight="15" x14ac:dyDescent="0.25"/>
  <cols>
    <col min="2" max="2" width="57.85546875" customWidth="1"/>
    <col min="4" max="7" width="12.7109375" customWidth="1"/>
    <col min="8" max="8" width="10.28515625" style="47" bestFit="1" customWidth="1"/>
    <col min="9" max="11" width="9.140625" style="47"/>
  </cols>
  <sheetData>
    <row r="1" spans="2:11" ht="15.75" x14ac:dyDescent="0.25">
      <c r="B1" s="49" t="s">
        <v>59</v>
      </c>
    </row>
    <row r="2" spans="2:11" ht="15.75" x14ac:dyDescent="0.25">
      <c r="B2" s="49" t="s">
        <v>60</v>
      </c>
    </row>
    <row r="3" spans="2:11" x14ac:dyDescent="0.25">
      <c r="B3" s="20" t="s">
        <v>0</v>
      </c>
      <c r="C3" s="21" t="s">
        <v>0</v>
      </c>
      <c r="D3" s="21" t="s">
        <v>1</v>
      </c>
      <c r="E3" s="21"/>
      <c r="F3" s="21" t="s">
        <v>3</v>
      </c>
      <c r="G3" s="21"/>
    </row>
    <row r="4" spans="2:11" ht="15.75" thickBot="1" x14ac:dyDescent="0.3">
      <c r="B4" s="20"/>
      <c r="C4" s="21"/>
      <c r="D4" s="22" t="s">
        <v>2</v>
      </c>
      <c r="E4" s="22"/>
      <c r="F4" s="22" t="s">
        <v>2</v>
      </c>
      <c r="G4" s="22"/>
    </row>
    <row r="5" spans="2:11" x14ac:dyDescent="0.25">
      <c r="B5" s="23" t="s">
        <v>4</v>
      </c>
      <c r="C5" s="21" t="s">
        <v>5</v>
      </c>
      <c r="D5" s="4" t="s">
        <v>6</v>
      </c>
      <c r="E5" s="7" t="s">
        <v>8</v>
      </c>
      <c r="F5" s="4" t="s">
        <v>6</v>
      </c>
      <c r="G5" s="7" t="s">
        <v>8</v>
      </c>
    </row>
    <row r="6" spans="2:11" x14ac:dyDescent="0.25">
      <c r="B6" s="23"/>
      <c r="C6" s="21"/>
      <c r="D6" s="3" t="s">
        <v>7</v>
      </c>
      <c r="E6" s="6" t="s">
        <v>7</v>
      </c>
      <c r="F6" s="3" t="s">
        <v>7</v>
      </c>
      <c r="G6" s="6" t="s">
        <v>7</v>
      </c>
    </row>
    <row r="7" spans="2:11" ht="23.25" thickBot="1" x14ac:dyDescent="0.3">
      <c r="B7" s="24"/>
      <c r="C7" s="22"/>
      <c r="D7" s="5"/>
      <c r="E7" s="8" t="s">
        <v>9</v>
      </c>
      <c r="F7" s="5"/>
      <c r="G7" s="8" t="s">
        <v>10</v>
      </c>
    </row>
    <row r="8" spans="2:11" x14ac:dyDescent="0.25">
      <c r="B8" s="1" t="s">
        <v>0</v>
      </c>
      <c r="C8" s="2"/>
      <c r="D8" s="9"/>
      <c r="E8" s="10"/>
      <c r="F8" s="10"/>
      <c r="G8" s="10"/>
    </row>
    <row r="9" spans="2:11" x14ac:dyDescent="0.25">
      <c r="B9" s="9" t="s">
        <v>11</v>
      </c>
      <c r="C9" s="2"/>
      <c r="D9" s="36"/>
      <c r="E9" s="37"/>
      <c r="F9" s="37"/>
      <c r="G9" s="37"/>
    </row>
    <row r="10" spans="2:11" x14ac:dyDescent="0.25">
      <c r="B10" s="10" t="s">
        <v>12</v>
      </c>
      <c r="C10" s="11">
        <v>4</v>
      </c>
      <c r="D10" s="36">
        <v>1080035</v>
      </c>
      <c r="E10" s="37">
        <v>1725371</v>
      </c>
      <c r="F10" s="36">
        <v>3334130</v>
      </c>
      <c r="G10" s="37">
        <v>5127951</v>
      </c>
    </row>
    <row r="11" spans="2:11" ht="22.5" x14ac:dyDescent="0.25">
      <c r="B11" s="10" t="s">
        <v>13</v>
      </c>
      <c r="C11" s="11">
        <v>5</v>
      </c>
      <c r="D11" s="36">
        <v>99022</v>
      </c>
      <c r="E11" s="37">
        <v>193255</v>
      </c>
      <c r="F11" s="36">
        <v>323302</v>
      </c>
      <c r="G11" s="37">
        <v>638505</v>
      </c>
    </row>
    <row r="12" spans="2:11" x14ac:dyDescent="0.25">
      <c r="B12" s="10" t="s">
        <v>14</v>
      </c>
      <c r="C12" s="11">
        <v>12</v>
      </c>
      <c r="D12" s="36">
        <v>23045</v>
      </c>
      <c r="E12" s="37">
        <v>32178</v>
      </c>
      <c r="F12" s="36">
        <v>86576</v>
      </c>
      <c r="G12" s="37">
        <v>93974</v>
      </c>
    </row>
    <row r="13" spans="2:11" x14ac:dyDescent="0.25">
      <c r="B13" s="10" t="s">
        <v>15</v>
      </c>
      <c r="C13" s="11"/>
      <c r="D13" s="36" t="s">
        <v>16</v>
      </c>
      <c r="E13" s="37" t="s">
        <v>16</v>
      </c>
      <c r="F13" s="36" t="s">
        <v>16</v>
      </c>
      <c r="G13" s="37">
        <v>17481</v>
      </c>
    </row>
    <row r="14" spans="2:11" ht="15.75" thickBot="1" x14ac:dyDescent="0.3">
      <c r="B14" s="10" t="s">
        <v>17</v>
      </c>
      <c r="C14" s="11"/>
      <c r="D14" s="36">
        <v>3757</v>
      </c>
      <c r="E14" s="37">
        <v>6707</v>
      </c>
      <c r="F14" s="36">
        <v>15521</v>
      </c>
      <c r="G14" s="37">
        <v>16850</v>
      </c>
    </row>
    <row r="15" spans="2:11" ht="15.75" thickBot="1" x14ac:dyDescent="0.3">
      <c r="B15" s="12" t="s">
        <v>18</v>
      </c>
      <c r="C15" s="13"/>
      <c r="D15" s="38">
        <v>1205859</v>
      </c>
      <c r="E15" s="39">
        <v>1957511</v>
      </c>
      <c r="F15" s="38">
        <v>3759529</v>
      </c>
      <c r="G15" s="39">
        <v>5894761</v>
      </c>
      <c r="H15" s="48">
        <f>SUM(D10:D14)-D15</f>
        <v>0</v>
      </c>
      <c r="I15" s="48">
        <f t="shared" ref="I15:K15" si="0">SUM(E10:E14)-E15</f>
        <v>0</v>
      </c>
      <c r="J15" s="48">
        <f t="shared" si="0"/>
        <v>0</v>
      </c>
      <c r="K15" s="48">
        <f t="shared" si="0"/>
        <v>0</v>
      </c>
    </row>
    <row r="16" spans="2:11" x14ac:dyDescent="0.25">
      <c r="B16" s="9" t="s">
        <v>0</v>
      </c>
      <c r="C16" s="2"/>
      <c r="D16" s="36"/>
      <c r="E16" s="40"/>
      <c r="F16" s="41"/>
      <c r="G16" s="40"/>
    </row>
    <row r="17" spans="2:11" x14ac:dyDescent="0.25">
      <c r="B17" s="9" t="s">
        <v>19</v>
      </c>
      <c r="C17" s="11"/>
      <c r="D17" s="36"/>
      <c r="E17" s="37"/>
      <c r="F17" s="36"/>
      <c r="G17" s="37"/>
    </row>
    <row r="18" spans="2:11" ht="22.5" x14ac:dyDescent="0.25">
      <c r="B18" s="10" t="s">
        <v>20</v>
      </c>
      <c r="C18" s="11">
        <v>6</v>
      </c>
      <c r="D18" s="36">
        <v>-497446</v>
      </c>
      <c r="E18" s="37">
        <v>-995945</v>
      </c>
      <c r="F18" s="36">
        <v>-1623336</v>
      </c>
      <c r="G18" s="37">
        <v>-2938021</v>
      </c>
    </row>
    <row r="19" spans="2:11" x14ac:dyDescent="0.25">
      <c r="B19" s="10" t="s">
        <v>21</v>
      </c>
      <c r="C19" s="11">
        <v>7</v>
      </c>
      <c r="D19" s="36">
        <v>-181102</v>
      </c>
      <c r="E19" s="37">
        <v>-204790</v>
      </c>
      <c r="F19" s="36">
        <v>-544634</v>
      </c>
      <c r="G19" s="37">
        <v>-541506</v>
      </c>
    </row>
    <row r="20" spans="2:11" x14ac:dyDescent="0.25">
      <c r="B20" s="10" t="s">
        <v>22</v>
      </c>
      <c r="C20" s="11">
        <v>8</v>
      </c>
      <c r="D20" s="36">
        <v>-64816</v>
      </c>
      <c r="E20" s="37">
        <v>-119253</v>
      </c>
      <c r="F20" s="36">
        <v>-204296</v>
      </c>
      <c r="G20" s="37">
        <v>-345143</v>
      </c>
    </row>
    <row r="21" spans="2:11" x14ac:dyDescent="0.25">
      <c r="B21" s="10" t="s">
        <v>23</v>
      </c>
      <c r="C21" s="11"/>
      <c r="D21" s="36">
        <v>-85599</v>
      </c>
      <c r="E21" s="37">
        <v>-85401</v>
      </c>
      <c r="F21" s="36">
        <v>-265818</v>
      </c>
      <c r="G21" s="37">
        <v>-252617</v>
      </c>
    </row>
    <row r="22" spans="2:11" x14ac:dyDescent="0.25">
      <c r="B22" s="10" t="s">
        <v>24</v>
      </c>
      <c r="C22" s="11">
        <v>9</v>
      </c>
      <c r="D22" s="36">
        <v>-103609</v>
      </c>
      <c r="E22" s="37">
        <v>-92502</v>
      </c>
      <c r="F22" s="36">
        <v>-326094</v>
      </c>
      <c r="G22" s="37">
        <v>-308014</v>
      </c>
    </row>
    <row r="23" spans="2:11" x14ac:dyDescent="0.25">
      <c r="B23" s="10" t="s">
        <v>25</v>
      </c>
      <c r="C23" s="11">
        <v>10</v>
      </c>
      <c r="D23" s="36">
        <v>-32764</v>
      </c>
      <c r="E23" s="37">
        <v>-41519</v>
      </c>
      <c r="F23" s="36">
        <v>-107582</v>
      </c>
      <c r="G23" s="37">
        <v>-135697</v>
      </c>
    </row>
    <row r="24" spans="2:11" ht="22.5" x14ac:dyDescent="0.25">
      <c r="B24" s="10" t="s">
        <v>26</v>
      </c>
      <c r="C24" s="11">
        <v>11</v>
      </c>
      <c r="D24" s="36">
        <v>-2046</v>
      </c>
      <c r="E24" s="37">
        <v>-124570</v>
      </c>
      <c r="F24" s="36">
        <v>-227448</v>
      </c>
      <c r="G24" s="37">
        <v>-130922</v>
      </c>
    </row>
    <row r="25" spans="2:11" x14ac:dyDescent="0.25">
      <c r="B25" s="10" t="s">
        <v>27</v>
      </c>
      <c r="C25" s="11">
        <v>11</v>
      </c>
      <c r="D25" s="36">
        <v>-19692</v>
      </c>
      <c r="E25" s="37" t="s">
        <v>16</v>
      </c>
      <c r="F25" s="36">
        <v>-19692</v>
      </c>
      <c r="G25" s="37">
        <v>-18888</v>
      </c>
    </row>
    <row r="26" spans="2:11" ht="22.5" x14ac:dyDescent="0.25">
      <c r="B26" s="10" t="s">
        <v>28</v>
      </c>
      <c r="C26" s="11">
        <v>15</v>
      </c>
      <c r="D26" s="36" t="s">
        <v>16</v>
      </c>
      <c r="E26" s="37" t="s">
        <v>16</v>
      </c>
      <c r="F26" s="36">
        <v>-38000</v>
      </c>
      <c r="G26" s="37" t="s">
        <v>16</v>
      </c>
    </row>
    <row r="27" spans="2:11" x14ac:dyDescent="0.25">
      <c r="B27" s="10" t="s">
        <v>29</v>
      </c>
      <c r="C27" s="11">
        <v>12</v>
      </c>
      <c r="D27" s="36">
        <v>-67067</v>
      </c>
      <c r="E27" s="37">
        <v>-84891</v>
      </c>
      <c r="F27" s="36">
        <v>-202261</v>
      </c>
      <c r="G27" s="37">
        <v>-245738</v>
      </c>
    </row>
    <row r="28" spans="2:11" x14ac:dyDescent="0.25">
      <c r="B28" s="10" t="s">
        <v>30</v>
      </c>
      <c r="C28" s="11"/>
      <c r="D28" s="36">
        <v>-6871</v>
      </c>
      <c r="E28" s="37">
        <v>-11060</v>
      </c>
      <c r="F28" s="36">
        <v>-21606</v>
      </c>
      <c r="G28" s="37">
        <v>-17687</v>
      </c>
    </row>
    <row r="29" spans="2:11" ht="15.75" thickBot="1" x14ac:dyDescent="0.3">
      <c r="B29" s="10" t="s">
        <v>31</v>
      </c>
      <c r="C29" s="11"/>
      <c r="D29" s="36">
        <v>1636</v>
      </c>
      <c r="E29" s="37">
        <v>-3687</v>
      </c>
      <c r="F29" s="36">
        <v>19755</v>
      </c>
      <c r="G29" s="37">
        <v>-1502</v>
      </c>
    </row>
    <row r="30" spans="2:11" ht="15.75" thickBot="1" x14ac:dyDescent="0.3">
      <c r="B30" s="12" t="s">
        <v>32</v>
      </c>
      <c r="C30" s="13"/>
      <c r="D30" s="38">
        <v>-1059376</v>
      </c>
      <c r="E30" s="39">
        <v>-1763618</v>
      </c>
      <c r="F30" s="38">
        <v>-3561012</v>
      </c>
      <c r="G30" s="39">
        <v>-4935735</v>
      </c>
      <c r="H30" s="48">
        <f>SUM(D18:D29)-D30</f>
        <v>0</v>
      </c>
      <c r="I30" s="48">
        <f t="shared" ref="I30:K30" si="1">SUM(E18:E29)-E30</f>
        <v>0</v>
      </c>
      <c r="J30" s="48">
        <f t="shared" si="1"/>
        <v>0</v>
      </c>
      <c r="K30" s="48">
        <f t="shared" si="1"/>
        <v>0</v>
      </c>
    </row>
    <row r="31" spans="2:11" x14ac:dyDescent="0.25">
      <c r="B31" s="10" t="s">
        <v>0</v>
      </c>
      <c r="C31" s="11"/>
      <c r="D31" s="36"/>
      <c r="E31" s="37"/>
      <c r="F31" s="36"/>
      <c r="G31" s="37"/>
    </row>
    <row r="32" spans="2:11" x14ac:dyDescent="0.25">
      <c r="B32" s="9" t="s">
        <v>33</v>
      </c>
      <c r="C32" s="11"/>
      <c r="D32" s="36">
        <v>146483</v>
      </c>
      <c r="E32" s="37">
        <v>193893</v>
      </c>
      <c r="F32" s="36">
        <v>198517</v>
      </c>
      <c r="G32" s="37">
        <v>959026</v>
      </c>
      <c r="H32" s="48">
        <f>D30+D15-D32</f>
        <v>0</v>
      </c>
      <c r="I32" s="48">
        <f t="shared" ref="I32:K32" si="2">E30+E15-E32</f>
        <v>0</v>
      </c>
      <c r="J32" s="48">
        <f t="shared" si="2"/>
        <v>0</v>
      </c>
      <c r="K32" s="48">
        <f t="shared" si="2"/>
        <v>0</v>
      </c>
    </row>
    <row r="33" spans="2:11" x14ac:dyDescent="0.25">
      <c r="B33" s="10" t="s">
        <v>0</v>
      </c>
      <c r="C33" s="11"/>
      <c r="D33" s="36"/>
      <c r="E33" s="40"/>
      <c r="F33" s="41"/>
      <c r="G33" s="40"/>
    </row>
    <row r="34" spans="2:11" ht="15.75" thickBot="1" x14ac:dyDescent="0.3">
      <c r="B34" s="14" t="s">
        <v>34</v>
      </c>
      <c r="C34" s="15">
        <v>13</v>
      </c>
      <c r="D34" s="42">
        <v>-30734</v>
      </c>
      <c r="E34" s="43">
        <v>-21946</v>
      </c>
      <c r="F34" s="42">
        <v>-62064</v>
      </c>
      <c r="G34" s="43">
        <v>-164681</v>
      </c>
    </row>
    <row r="35" spans="2:11" x14ac:dyDescent="0.25">
      <c r="B35" s="9" t="s">
        <v>35</v>
      </c>
      <c r="C35" s="11"/>
      <c r="D35" s="36">
        <v>115749</v>
      </c>
      <c r="E35" s="37">
        <v>171947</v>
      </c>
      <c r="F35" s="36">
        <v>136453</v>
      </c>
      <c r="G35" s="37">
        <v>794345</v>
      </c>
      <c r="H35" s="48">
        <f>SUM(D32:D34)-D35</f>
        <v>0</v>
      </c>
      <c r="I35" s="48">
        <f t="shared" ref="I35:K35" si="3">SUM(E32:E34)-E35</f>
        <v>0</v>
      </c>
      <c r="J35" s="48">
        <f t="shared" si="3"/>
        <v>0</v>
      </c>
      <c r="K35" s="48">
        <f t="shared" si="3"/>
        <v>0</v>
      </c>
    </row>
    <row r="36" spans="2:11" x14ac:dyDescent="0.25">
      <c r="B36" s="10" t="s">
        <v>0</v>
      </c>
      <c r="C36" s="11"/>
      <c r="D36" s="36"/>
      <c r="E36" s="40"/>
      <c r="F36" s="41"/>
      <c r="G36" s="40"/>
    </row>
    <row r="37" spans="2:11" x14ac:dyDescent="0.25">
      <c r="B37" s="9" t="s">
        <v>36</v>
      </c>
      <c r="C37" s="2"/>
      <c r="D37" s="36"/>
      <c r="E37" s="40"/>
      <c r="F37" s="41"/>
      <c r="G37" s="40"/>
    </row>
    <row r="38" spans="2:11" ht="15.75" thickBot="1" x14ac:dyDescent="0.3">
      <c r="B38" s="14" t="s">
        <v>37</v>
      </c>
      <c r="C38" s="15"/>
      <c r="D38" s="42" t="s">
        <v>16</v>
      </c>
      <c r="E38" s="43" t="s">
        <v>16</v>
      </c>
      <c r="F38" s="42" t="s">
        <v>16</v>
      </c>
      <c r="G38" s="43">
        <v>6</v>
      </c>
    </row>
    <row r="39" spans="2:11" ht="15.75" thickBot="1" x14ac:dyDescent="0.3">
      <c r="B39" s="17" t="s">
        <v>38</v>
      </c>
      <c r="C39" s="18"/>
      <c r="D39" s="44">
        <v>115749</v>
      </c>
      <c r="E39" s="45">
        <v>171947</v>
      </c>
      <c r="F39" s="44">
        <v>136453</v>
      </c>
      <c r="G39" s="45">
        <v>794351</v>
      </c>
      <c r="H39" s="48">
        <f>SUM(D35:D38)-D39</f>
        <v>0</v>
      </c>
      <c r="I39" s="48">
        <f t="shared" ref="I39:K39" si="4">SUM(E35:E38)-E39</f>
        <v>0</v>
      </c>
      <c r="J39" s="48">
        <f t="shared" si="4"/>
        <v>0</v>
      </c>
      <c r="K39" s="48">
        <f t="shared" si="4"/>
        <v>0</v>
      </c>
    </row>
    <row r="40" spans="2:11" ht="15.75" thickTop="1" x14ac:dyDescent="0.25">
      <c r="B40" s="9" t="s">
        <v>0</v>
      </c>
      <c r="C40" s="11"/>
      <c r="D40" s="36"/>
      <c r="E40" s="37"/>
      <c r="F40" s="36"/>
      <c r="G40" s="37"/>
    </row>
    <row r="41" spans="2:11" x14ac:dyDescent="0.25">
      <c r="B41" s="9" t="s">
        <v>39</v>
      </c>
      <c r="C41" s="11"/>
      <c r="D41" s="36"/>
      <c r="E41" s="37"/>
      <c r="F41" s="36"/>
      <c r="G41" s="37"/>
    </row>
    <row r="42" spans="2:11" x14ac:dyDescent="0.25">
      <c r="B42" s="10" t="s">
        <v>40</v>
      </c>
      <c r="C42" s="11"/>
      <c r="D42" s="36">
        <v>119329</v>
      </c>
      <c r="E42" s="37">
        <v>208437</v>
      </c>
      <c r="F42" s="36">
        <v>222983</v>
      </c>
      <c r="G42" s="37">
        <v>831973</v>
      </c>
    </row>
    <row r="43" spans="2:11" ht="15.75" thickBot="1" x14ac:dyDescent="0.3">
      <c r="B43" s="14" t="s">
        <v>41</v>
      </c>
      <c r="C43" s="15"/>
      <c r="D43" s="42">
        <v>-3580</v>
      </c>
      <c r="E43" s="43">
        <v>-36490</v>
      </c>
      <c r="F43" s="42">
        <v>-86530</v>
      </c>
      <c r="G43" s="43">
        <v>-37622</v>
      </c>
    </row>
    <row r="44" spans="2:11" ht="15.75" thickBot="1" x14ac:dyDescent="0.3">
      <c r="B44" s="19"/>
      <c r="C44" s="18"/>
      <c r="D44" s="44">
        <v>115749</v>
      </c>
      <c r="E44" s="45">
        <v>171947</v>
      </c>
      <c r="F44" s="44">
        <v>136453</v>
      </c>
      <c r="G44" s="45">
        <v>794351</v>
      </c>
      <c r="H44" s="48">
        <f>SUM(D42:D43)-D44</f>
        <v>0</v>
      </c>
      <c r="I44" s="48">
        <f t="shared" ref="I44:K44" si="5">SUM(E42:E43)-E44</f>
        <v>0</v>
      </c>
      <c r="J44" s="48">
        <f t="shared" si="5"/>
        <v>0</v>
      </c>
      <c r="K44" s="48">
        <f t="shared" si="5"/>
        <v>0</v>
      </c>
    </row>
    <row r="45" spans="2:11" ht="15.75" thickTop="1" x14ac:dyDescent="0.25">
      <c r="D45" s="48">
        <f t="shared" ref="D45:F45" si="6">D44-D39</f>
        <v>0</v>
      </c>
      <c r="E45" s="48">
        <f t="shared" si="6"/>
        <v>0</v>
      </c>
      <c r="F45" s="48">
        <f t="shared" si="6"/>
        <v>0</v>
      </c>
      <c r="G45" s="48">
        <f>G44-G39</f>
        <v>0</v>
      </c>
    </row>
    <row r="47" spans="2:11" x14ac:dyDescent="0.25">
      <c r="B47" s="20"/>
      <c r="C47" s="21"/>
      <c r="D47" s="21" t="s">
        <v>1</v>
      </c>
      <c r="E47" s="21"/>
      <c r="F47" s="21" t="s">
        <v>3</v>
      </c>
      <c r="G47" s="21"/>
    </row>
    <row r="48" spans="2:11" ht="15.75" thickBot="1" x14ac:dyDescent="0.3">
      <c r="B48" s="20"/>
      <c r="C48" s="21"/>
      <c r="D48" s="22" t="s">
        <v>2</v>
      </c>
      <c r="E48" s="22"/>
      <c r="F48" s="22" t="s">
        <v>2</v>
      </c>
      <c r="G48" s="22"/>
    </row>
    <row r="49" spans="2:11" x14ac:dyDescent="0.25">
      <c r="B49" s="23" t="s">
        <v>4</v>
      </c>
      <c r="C49" s="21" t="s">
        <v>5</v>
      </c>
      <c r="D49" s="3" t="s">
        <v>6</v>
      </c>
      <c r="E49" s="7" t="s">
        <v>8</v>
      </c>
      <c r="F49" s="3" t="s">
        <v>6</v>
      </c>
      <c r="G49" s="6" t="s">
        <v>8</v>
      </c>
    </row>
    <row r="50" spans="2:11" x14ac:dyDescent="0.25">
      <c r="B50" s="23"/>
      <c r="C50" s="21"/>
      <c r="D50" s="3" t="s">
        <v>7</v>
      </c>
      <c r="E50" s="6" t="s">
        <v>42</v>
      </c>
      <c r="F50" s="3" t="s">
        <v>7</v>
      </c>
      <c r="G50" s="6" t="s">
        <v>42</v>
      </c>
    </row>
    <row r="51" spans="2:11" ht="15.75" thickBot="1" x14ac:dyDescent="0.3">
      <c r="B51" s="24"/>
      <c r="C51" s="22"/>
      <c r="D51" s="5"/>
      <c r="E51" s="8" t="s">
        <v>7</v>
      </c>
      <c r="F51" s="5"/>
      <c r="G51" s="8" t="s">
        <v>7</v>
      </c>
    </row>
    <row r="52" spans="2:11" x14ac:dyDescent="0.25">
      <c r="B52" s="9" t="s">
        <v>0</v>
      </c>
      <c r="C52" s="2"/>
      <c r="D52" s="9"/>
      <c r="E52" s="10"/>
      <c r="F52" s="10"/>
      <c r="G52" s="10"/>
    </row>
    <row r="53" spans="2:11" x14ac:dyDescent="0.25">
      <c r="B53" s="9" t="s">
        <v>43</v>
      </c>
      <c r="C53" s="2"/>
      <c r="D53" s="9"/>
      <c r="E53" s="10"/>
      <c r="F53" s="10"/>
      <c r="G53" s="10"/>
    </row>
    <row r="54" spans="2:11" ht="22.5" x14ac:dyDescent="0.25">
      <c r="B54" s="1" t="s">
        <v>44</v>
      </c>
      <c r="C54" s="1"/>
      <c r="D54" s="46"/>
      <c r="E54" s="46"/>
      <c r="F54" s="46"/>
      <c r="G54" s="46"/>
    </row>
    <row r="55" spans="2:11" x14ac:dyDescent="0.25">
      <c r="B55" s="10" t="s">
        <v>45</v>
      </c>
      <c r="C55" s="11"/>
      <c r="D55" s="36">
        <v>-2099</v>
      </c>
      <c r="E55" s="37" t="s">
        <v>16</v>
      </c>
      <c r="F55" s="36">
        <v>333</v>
      </c>
      <c r="G55" s="37" t="s">
        <v>16</v>
      </c>
    </row>
    <row r="56" spans="2:11" ht="22.5" x14ac:dyDescent="0.25">
      <c r="B56" s="10" t="s">
        <v>46</v>
      </c>
      <c r="C56" s="11"/>
      <c r="D56" s="36">
        <v>304621</v>
      </c>
      <c r="E56" s="37">
        <v>79799</v>
      </c>
      <c r="F56" s="36">
        <v>524939</v>
      </c>
      <c r="G56" s="37">
        <v>41485</v>
      </c>
    </row>
    <row r="57" spans="2:11" ht="15.75" thickBot="1" x14ac:dyDescent="0.3">
      <c r="B57" s="10" t="s">
        <v>47</v>
      </c>
      <c r="C57" s="11"/>
      <c r="D57" s="36">
        <v>-26909</v>
      </c>
      <c r="E57" s="37">
        <v>-6522</v>
      </c>
      <c r="F57" s="36">
        <v>-46790</v>
      </c>
      <c r="G57" s="37">
        <v>-3801</v>
      </c>
    </row>
    <row r="58" spans="2:11" ht="34.5" thickBot="1" x14ac:dyDescent="0.3">
      <c r="B58" s="12" t="s">
        <v>48</v>
      </c>
      <c r="C58" s="26"/>
      <c r="D58" s="38">
        <v>275613</v>
      </c>
      <c r="E58" s="39">
        <v>73277</v>
      </c>
      <c r="F58" s="38">
        <v>478482</v>
      </c>
      <c r="G58" s="39">
        <v>37684</v>
      </c>
      <c r="H58" s="48">
        <f>SUM(D55:D57)-D58</f>
        <v>0</v>
      </c>
      <c r="I58" s="48">
        <f t="shared" ref="I58:K58" si="7">SUM(E55:E57)-E58</f>
        <v>0</v>
      </c>
      <c r="J58" s="48">
        <f t="shared" si="7"/>
        <v>0</v>
      </c>
      <c r="K58" s="48">
        <f t="shared" si="7"/>
        <v>0</v>
      </c>
    </row>
    <row r="59" spans="2:11" x14ac:dyDescent="0.25">
      <c r="B59" s="1" t="s">
        <v>0</v>
      </c>
      <c r="C59" s="11"/>
      <c r="D59" s="36"/>
      <c r="E59" s="40"/>
      <c r="F59" s="41"/>
      <c r="G59" s="40"/>
    </row>
    <row r="60" spans="2:11" ht="22.5" x14ac:dyDescent="0.25">
      <c r="B60" s="1" t="s">
        <v>49</v>
      </c>
      <c r="C60" s="1"/>
      <c r="D60" s="46"/>
      <c r="E60" s="46"/>
      <c r="F60" s="46"/>
      <c r="G60" s="46"/>
    </row>
    <row r="61" spans="2:11" ht="23.25" thickBot="1" x14ac:dyDescent="0.3">
      <c r="B61" s="10" t="s">
        <v>50</v>
      </c>
      <c r="C61" s="11"/>
      <c r="D61" s="36">
        <v>131</v>
      </c>
      <c r="E61" s="37">
        <v>508</v>
      </c>
      <c r="F61" s="36">
        <v>-1001</v>
      </c>
      <c r="G61" s="37">
        <v>-648</v>
      </c>
    </row>
    <row r="62" spans="2:11" ht="34.5" thickBot="1" x14ac:dyDescent="0.3">
      <c r="B62" s="12" t="s">
        <v>51</v>
      </c>
      <c r="C62" s="26"/>
      <c r="D62" s="38">
        <v>131</v>
      </c>
      <c r="E62" s="39">
        <v>508</v>
      </c>
      <c r="F62" s="38">
        <v>-1001</v>
      </c>
      <c r="G62" s="39">
        <v>-648</v>
      </c>
      <c r="H62" s="48">
        <f>D61-D62</f>
        <v>0</v>
      </c>
      <c r="I62" s="48">
        <f t="shared" ref="I62:K62" si="8">E61-E62</f>
        <v>0</v>
      </c>
      <c r="J62" s="48">
        <f t="shared" si="8"/>
        <v>0</v>
      </c>
      <c r="K62" s="48">
        <f t="shared" si="8"/>
        <v>0</v>
      </c>
    </row>
    <row r="63" spans="2:11" ht="15.75" thickBot="1" x14ac:dyDescent="0.3">
      <c r="B63" s="16" t="s">
        <v>52</v>
      </c>
      <c r="C63" s="15"/>
      <c r="D63" s="42">
        <v>275744</v>
      </c>
      <c r="E63" s="43">
        <v>73785</v>
      </c>
      <c r="F63" s="42">
        <v>477481</v>
      </c>
      <c r="G63" s="43">
        <v>37036</v>
      </c>
      <c r="H63" s="48">
        <f>D62+D58-D63</f>
        <v>0</v>
      </c>
      <c r="I63" s="48">
        <f t="shared" ref="I63:K63" si="9">E62+E58-E63</f>
        <v>0</v>
      </c>
      <c r="J63" s="48">
        <f t="shared" si="9"/>
        <v>0</v>
      </c>
      <c r="K63" s="48">
        <f t="shared" si="9"/>
        <v>0</v>
      </c>
    </row>
    <row r="64" spans="2:11" ht="15.75" thickBot="1" x14ac:dyDescent="0.3">
      <c r="B64" s="17" t="s">
        <v>53</v>
      </c>
      <c r="C64" s="18"/>
      <c r="D64" s="44">
        <v>391493</v>
      </c>
      <c r="E64" s="45">
        <v>245732</v>
      </c>
      <c r="F64" s="44">
        <v>613934</v>
      </c>
      <c r="G64" s="45">
        <v>831387</v>
      </c>
      <c r="H64" s="48">
        <f>D63+D44-D64</f>
        <v>0</v>
      </c>
      <c r="I64" s="48">
        <f t="shared" ref="I64:K64" si="10">E63+E44-E64</f>
        <v>0</v>
      </c>
      <c r="J64" s="48">
        <f t="shared" si="10"/>
        <v>0</v>
      </c>
      <c r="K64" s="48">
        <f t="shared" si="10"/>
        <v>0</v>
      </c>
    </row>
    <row r="65" spans="2:11" ht="15.75" thickTop="1" x14ac:dyDescent="0.25">
      <c r="B65" s="10" t="s">
        <v>0</v>
      </c>
      <c r="C65" s="11"/>
      <c r="D65" s="36"/>
      <c r="E65" s="40"/>
      <c r="F65" s="41"/>
      <c r="G65" s="40"/>
    </row>
    <row r="66" spans="2:11" x14ac:dyDescent="0.25">
      <c r="B66" s="9" t="s">
        <v>54</v>
      </c>
      <c r="C66" s="11"/>
      <c r="D66" s="36"/>
      <c r="E66" s="40"/>
      <c r="F66" s="41"/>
      <c r="G66" s="40"/>
    </row>
    <row r="67" spans="2:11" x14ac:dyDescent="0.25">
      <c r="B67" s="10" t="s">
        <v>40</v>
      </c>
      <c r="C67" s="11"/>
      <c r="D67" s="36">
        <v>394930</v>
      </c>
      <c r="E67" s="37">
        <v>281789</v>
      </c>
      <c r="F67" s="36">
        <v>700203</v>
      </c>
      <c r="G67" s="37">
        <v>869004</v>
      </c>
    </row>
    <row r="68" spans="2:11" ht="15.75" thickBot="1" x14ac:dyDescent="0.3">
      <c r="B68" s="14" t="s">
        <v>41</v>
      </c>
      <c r="C68" s="15"/>
      <c r="D68" s="42">
        <v>-3437</v>
      </c>
      <c r="E68" s="43">
        <v>-36057</v>
      </c>
      <c r="F68" s="42">
        <v>-86269</v>
      </c>
      <c r="G68" s="43">
        <v>-37617</v>
      </c>
    </row>
    <row r="69" spans="2:11" ht="15.75" thickBot="1" x14ac:dyDescent="0.3">
      <c r="B69" s="19"/>
      <c r="C69" s="18"/>
      <c r="D69" s="44">
        <v>391493</v>
      </c>
      <c r="E69" s="45">
        <v>245732</v>
      </c>
      <c r="F69" s="44">
        <v>613934</v>
      </c>
      <c r="G69" s="45">
        <v>831387</v>
      </c>
      <c r="H69" s="48">
        <f>SUM(D67:D68)-D69</f>
        <v>0</v>
      </c>
      <c r="I69" s="48">
        <f t="shared" ref="I69:K69" si="11">SUM(E67:E68)-E69</f>
        <v>0</v>
      </c>
      <c r="J69" s="48">
        <f t="shared" si="11"/>
        <v>0</v>
      </c>
      <c r="K69" s="48">
        <f t="shared" si="11"/>
        <v>0</v>
      </c>
    </row>
    <row r="70" spans="2:11" ht="16.5" thickTop="1" thickBot="1" x14ac:dyDescent="0.3">
      <c r="D70" s="48">
        <f t="shared" ref="D70:F70" si="12">D69-D64</f>
        <v>0</v>
      </c>
      <c r="E70" s="48">
        <f t="shared" si="12"/>
        <v>0</v>
      </c>
      <c r="F70" s="48">
        <f t="shared" si="12"/>
        <v>0</v>
      </c>
      <c r="G70" s="48">
        <f>G69-G64</f>
        <v>0</v>
      </c>
    </row>
    <row r="71" spans="2:11" x14ac:dyDescent="0.25">
      <c r="B71" s="27" t="s">
        <v>55</v>
      </c>
      <c r="C71" s="28"/>
      <c r="D71" s="29">
        <v>0.19</v>
      </c>
      <c r="E71" s="30">
        <v>0.28000000000000003</v>
      </c>
      <c r="F71" s="29">
        <v>0.22</v>
      </c>
      <c r="G71" s="30">
        <v>1.3</v>
      </c>
    </row>
    <row r="72" spans="2:11" ht="15.75" thickBot="1" x14ac:dyDescent="0.3">
      <c r="B72" s="31" t="s">
        <v>56</v>
      </c>
      <c r="C72" s="32"/>
      <c r="D72" s="33"/>
      <c r="E72" s="34"/>
      <c r="F72" s="33"/>
      <c r="G72" s="34"/>
    </row>
    <row r="73" spans="2:11" ht="15.75" thickTop="1" x14ac:dyDescent="0.25"/>
    <row r="74" spans="2:11" x14ac:dyDescent="0.25">
      <c r="B74" s="35" t="s">
        <v>57</v>
      </c>
    </row>
    <row r="75" spans="2:11" x14ac:dyDescent="0.25">
      <c r="B75" s="35"/>
    </row>
    <row r="76" spans="2:11" x14ac:dyDescent="0.25">
      <c r="B76" s="35" t="s">
        <v>58</v>
      </c>
    </row>
  </sheetData>
  <mergeCells count="21">
    <mergeCell ref="F47:G47"/>
    <mergeCell ref="F48:G48"/>
    <mergeCell ref="B49:B51"/>
    <mergeCell ref="C49:C51"/>
    <mergeCell ref="C71:C72"/>
    <mergeCell ref="D71:D72"/>
    <mergeCell ref="E71:E72"/>
    <mergeCell ref="F71:F72"/>
    <mergeCell ref="G71:G72"/>
    <mergeCell ref="B5:B7"/>
    <mergeCell ref="C5:C7"/>
    <mergeCell ref="B47:B48"/>
    <mergeCell ref="C47:C48"/>
    <mergeCell ref="D47:E47"/>
    <mergeCell ref="D48:E48"/>
    <mergeCell ref="B3:B4"/>
    <mergeCell ref="C3:C4"/>
    <mergeCell ref="D3:E3"/>
    <mergeCell ref="D4:E4"/>
    <mergeCell ref="F3:G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E86" sqref="E86"/>
    </sheetView>
  </sheetViews>
  <sheetFormatPr defaultRowHeight="15" x14ac:dyDescent="0.25"/>
  <cols>
    <col min="1" max="1" width="52.5703125" customWidth="1"/>
    <col min="3" max="4" width="14" customWidth="1"/>
    <col min="5" max="5" width="10.28515625" style="47" bestFit="1" customWidth="1"/>
    <col min="6" max="6" width="9.140625" style="47"/>
  </cols>
  <sheetData>
    <row r="1" spans="1:6" ht="15.75" x14ac:dyDescent="0.25">
      <c r="A1" s="72" t="s">
        <v>119</v>
      </c>
    </row>
    <row r="3" spans="1:6" x14ac:dyDescent="0.25">
      <c r="A3" s="98"/>
      <c r="B3" s="99"/>
      <c r="C3" s="70" t="s">
        <v>3</v>
      </c>
      <c r="D3" s="70"/>
    </row>
    <row r="4" spans="1:6" ht="15.75" thickBot="1" x14ac:dyDescent="0.3">
      <c r="A4" s="98"/>
      <c r="B4" s="99"/>
      <c r="C4" s="71" t="s">
        <v>2</v>
      </c>
      <c r="D4" s="71"/>
    </row>
    <row r="5" spans="1:6" x14ac:dyDescent="0.25">
      <c r="A5" s="68" t="s">
        <v>4</v>
      </c>
      <c r="B5" s="70" t="s">
        <v>5</v>
      </c>
      <c r="C5" s="51" t="s">
        <v>120</v>
      </c>
      <c r="D5" s="53" t="s">
        <v>121</v>
      </c>
    </row>
    <row r="6" spans="1:6" ht="24" x14ac:dyDescent="0.25">
      <c r="A6" s="68"/>
      <c r="B6" s="70"/>
      <c r="C6" s="51" t="s">
        <v>7</v>
      </c>
      <c r="D6" s="53" t="s">
        <v>7</v>
      </c>
    </row>
    <row r="7" spans="1:6" ht="15.75" thickBot="1" x14ac:dyDescent="0.3">
      <c r="A7" s="69"/>
      <c r="B7" s="71"/>
      <c r="C7" s="5"/>
      <c r="D7" s="54" t="s">
        <v>42</v>
      </c>
    </row>
    <row r="8" spans="1:6" x14ac:dyDescent="0.25">
      <c r="A8" s="55" t="s">
        <v>0</v>
      </c>
      <c r="B8" s="92"/>
      <c r="C8" s="57"/>
      <c r="D8" s="58"/>
    </row>
    <row r="9" spans="1:6" x14ac:dyDescent="0.25">
      <c r="A9" s="57" t="s">
        <v>122</v>
      </c>
      <c r="B9" s="50"/>
      <c r="C9" s="82"/>
      <c r="D9" s="83"/>
    </row>
    <row r="10" spans="1:6" ht="24" x14ac:dyDescent="0.25">
      <c r="A10" s="58" t="s">
        <v>123</v>
      </c>
      <c r="B10" s="56"/>
      <c r="C10" s="82">
        <v>198517</v>
      </c>
      <c r="D10" s="83">
        <v>959026</v>
      </c>
    </row>
    <row r="11" spans="1:6" ht="24.75" thickBot="1" x14ac:dyDescent="0.3">
      <c r="A11" s="61" t="s">
        <v>124</v>
      </c>
      <c r="B11" s="62"/>
      <c r="C11" s="84" t="s">
        <v>16</v>
      </c>
      <c r="D11" s="85">
        <v>6</v>
      </c>
    </row>
    <row r="12" spans="1:6" ht="15.75" thickBot="1" x14ac:dyDescent="0.3">
      <c r="A12" s="63" t="s">
        <v>125</v>
      </c>
      <c r="B12" s="64"/>
      <c r="C12" s="84">
        <v>198517</v>
      </c>
      <c r="D12" s="85">
        <v>959032</v>
      </c>
      <c r="E12" s="48">
        <f>SUM(C10:C11)-C12</f>
        <v>0</v>
      </c>
      <c r="F12" s="48">
        <f>SUM(D10:D11)-D12</f>
        <v>0</v>
      </c>
    </row>
    <row r="13" spans="1:6" x14ac:dyDescent="0.25">
      <c r="A13" s="57" t="s">
        <v>0</v>
      </c>
      <c r="B13" s="56"/>
      <c r="C13" s="82"/>
      <c r="D13" s="83"/>
    </row>
    <row r="14" spans="1:6" x14ac:dyDescent="0.25">
      <c r="A14" s="57" t="s">
        <v>126</v>
      </c>
      <c r="B14" s="56"/>
      <c r="C14" s="82"/>
      <c r="D14" s="83"/>
    </row>
    <row r="15" spans="1:6" x14ac:dyDescent="0.25">
      <c r="A15" s="58" t="s">
        <v>23</v>
      </c>
      <c r="B15" s="56"/>
      <c r="C15" s="82">
        <v>265818</v>
      </c>
      <c r="D15" s="83">
        <v>252617</v>
      </c>
    </row>
    <row r="16" spans="1:6" ht="24" x14ac:dyDescent="0.25">
      <c r="A16" s="58" t="s">
        <v>26</v>
      </c>
      <c r="B16" s="56">
        <v>11</v>
      </c>
      <c r="C16" s="82">
        <v>227448</v>
      </c>
      <c r="D16" s="83">
        <v>130922</v>
      </c>
    </row>
    <row r="17" spans="1:6" x14ac:dyDescent="0.25">
      <c r="A17" s="58" t="s">
        <v>27</v>
      </c>
      <c r="B17" s="56">
        <v>11</v>
      </c>
      <c r="C17" s="82">
        <v>19692</v>
      </c>
      <c r="D17" s="83">
        <v>18888</v>
      </c>
    </row>
    <row r="18" spans="1:6" ht="24" x14ac:dyDescent="0.25">
      <c r="A18" s="58" t="s">
        <v>127</v>
      </c>
      <c r="B18" s="56">
        <v>15</v>
      </c>
      <c r="C18" s="82">
        <v>38000</v>
      </c>
      <c r="D18" s="83" t="s">
        <v>16</v>
      </c>
    </row>
    <row r="19" spans="1:6" x14ac:dyDescent="0.25">
      <c r="A19" s="58" t="s">
        <v>128</v>
      </c>
      <c r="B19" s="93"/>
      <c r="C19" s="82">
        <v>-2173</v>
      </c>
      <c r="D19" s="83">
        <v>-1840</v>
      </c>
    </row>
    <row r="20" spans="1:6" x14ac:dyDescent="0.25">
      <c r="A20" s="58" t="s">
        <v>129</v>
      </c>
      <c r="B20" s="56"/>
      <c r="C20" s="82">
        <v>-49</v>
      </c>
      <c r="D20" s="83">
        <v>5961</v>
      </c>
    </row>
    <row r="21" spans="1:6" ht="24" x14ac:dyDescent="0.25">
      <c r="A21" s="94" t="s">
        <v>130</v>
      </c>
      <c r="B21" s="56"/>
      <c r="C21" s="82">
        <v>5839</v>
      </c>
      <c r="D21" s="83">
        <v>5993</v>
      </c>
    </row>
    <row r="22" spans="1:6" ht="24" x14ac:dyDescent="0.25">
      <c r="A22" s="58" t="s">
        <v>131</v>
      </c>
      <c r="B22" s="56"/>
      <c r="C22" s="82">
        <v>-24140</v>
      </c>
      <c r="D22" s="83">
        <v>-11575</v>
      </c>
    </row>
    <row r="23" spans="1:6" ht="24" x14ac:dyDescent="0.25">
      <c r="A23" s="58" t="s">
        <v>132</v>
      </c>
      <c r="B23" s="56"/>
      <c r="C23" s="82" t="s">
        <v>16</v>
      </c>
      <c r="D23" s="83">
        <v>-712125</v>
      </c>
    </row>
    <row r="24" spans="1:6" x14ac:dyDescent="0.25">
      <c r="A24" s="58" t="s">
        <v>29</v>
      </c>
      <c r="B24" s="56">
        <v>12</v>
      </c>
      <c r="C24" s="82">
        <v>202261</v>
      </c>
      <c r="D24" s="83">
        <v>245738</v>
      </c>
    </row>
    <row r="25" spans="1:6" x14ac:dyDescent="0.25">
      <c r="A25" s="94" t="s">
        <v>14</v>
      </c>
      <c r="B25" s="56">
        <v>12</v>
      </c>
      <c r="C25" s="82">
        <v>-86576</v>
      </c>
      <c r="D25" s="83">
        <v>-93974</v>
      </c>
    </row>
    <row r="26" spans="1:6" x14ac:dyDescent="0.25">
      <c r="A26" s="58" t="s">
        <v>15</v>
      </c>
      <c r="B26" s="56"/>
      <c r="C26" s="82" t="s">
        <v>16</v>
      </c>
      <c r="D26" s="83">
        <v>-17481</v>
      </c>
    </row>
    <row r="27" spans="1:6" ht="24" x14ac:dyDescent="0.25">
      <c r="A27" s="94" t="s">
        <v>13</v>
      </c>
      <c r="B27" s="56">
        <v>5</v>
      </c>
      <c r="C27" s="82">
        <v>-323302</v>
      </c>
      <c r="D27" s="83">
        <v>-638505</v>
      </c>
    </row>
    <row r="28" spans="1:6" x14ac:dyDescent="0.25">
      <c r="A28" s="94" t="s">
        <v>133</v>
      </c>
      <c r="B28" s="56"/>
      <c r="C28" s="82">
        <v>6658</v>
      </c>
      <c r="D28" s="83">
        <v>-32653</v>
      </c>
    </row>
    <row r="29" spans="1:6" ht="15.75" thickBot="1" x14ac:dyDescent="0.3">
      <c r="A29" s="95" t="s">
        <v>134</v>
      </c>
      <c r="B29" s="62"/>
      <c r="C29" s="84">
        <v>12950</v>
      </c>
      <c r="D29" s="85">
        <v>31955</v>
      </c>
    </row>
    <row r="30" spans="1:6" ht="24.75" thickBot="1" x14ac:dyDescent="0.3">
      <c r="A30" s="63" t="s">
        <v>135</v>
      </c>
      <c r="B30" s="64"/>
      <c r="C30" s="84">
        <v>540943</v>
      </c>
      <c r="D30" s="85">
        <v>142953</v>
      </c>
      <c r="E30" s="48">
        <f>SUM(C12:C29)-C30</f>
        <v>0</v>
      </c>
      <c r="F30" s="48">
        <f>SUM(D12:D29)-D30</f>
        <v>0</v>
      </c>
    </row>
    <row r="31" spans="1:6" x14ac:dyDescent="0.25">
      <c r="A31" s="25" t="s">
        <v>0</v>
      </c>
      <c r="B31" s="50"/>
      <c r="C31" s="82"/>
      <c r="D31" s="83"/>
    </row>
    <row r="32" spans="1:6" x14ac:dyDescent="0.25">
      <c r="A32" s="94" t="s">
        <v>136</v>
      </c>
      <c r="B32" s="50"/>
      <c r="C32" s="82">
        <v>11414</v>
      </c>
      <c r="D32" s="83">
        <v>-11439</v>
      </c>
    </row>
    <row r="33" spans="1:6" x14ac:dyDescent="0.25">
      <c r="A33" s="94" t="s">
        <v>137</v>
      </c>
      <c r="B33" s="50"/>
      <c r="C33" s="82">
        <v>66382</v>
      </c>
      <c r="D33" s="83">
        <v>36661</v>
      </c>
    </row>
    <row r="34" spans="1:6" ht="24" x14ac:dyDescent="0.25">
      <c r="A34" s="94" t="s">
        <v>138</v>
      </c>
      <c r="B34" s="50"/>
      <c r="C34" s="82">
        <v>156616</v>
      </c>
      <c r="D34" s="83">
        <v>-41404</v>
      </c>
    </row>
    <row r="35" spans="1:6" ht="24" x14ac:dyDescent="0.25">
      <c r="A35" s="94" t="s">
        <v>139</v>
      </c>
      <c r="B35" s="50"/>
      <c r="C35" s="82">
        <v>-318773</v>
      </c>
      <c r="D35" s="83">
        <v>-109479</v>
      </c>
    </row>
    <row r="36" spans="1:6" ht="15.75" thickBot="1" x14ac:dyDescent="0.3">
      <c r="A36" s="95" t="s">
        <v>140</v>
      </c>
      <c r="B36" s="64"/>
      <c r="C36" s="84">
        <v>26754</v>
      </c>
      <c r="D36" s="85">
        <v>13794</v>
      </c>
    </row>
    <row r="37" spans="1:6" ht="24.75" thickBot="1" x14ac:dyDescent="0.3">
      <c r="A37" s="57" t="s">
        <v>141</v>
      </c>
      <c r="B37" s="96"/>
      <c r="C37" s="82">
        <v>483336</v>
      </c>
      <c r="D37" s="83">
        <v>31086</v>
      </c>
      <c r="E37" s="48">
        <f>SUM(C30:C36)-C37</f>
        <v>0</v>
      </c>
      <c r="F37" s="48">
        <f>SUM(D30:D36)-D37</f>
        <v>0</v>
      </c>
    </row>
    <row r="38" spans="1:6" x14ac:dyDescent="0.25">
      <c r="A38" s="73"/>
      <c r="B38" s="97"/>
      <c r="C38" s="75"/>
      <c r="D38" s="73"/>
    </row>
    <row r="40" spans="1:6" x14ac:dyDescent="0.25">
      <c r="A40" s="98"/>
      <c r="B40" s="70"/>
      <c r="C40" s="70" t="s">
        <v>3</v>
      </c>
      <c r="D40" s="70"/>
    </row>
    <row r="41" spans="1:6" ht="15.75" thickBot="1" x14ac:dyDescent="0.3">
      <c r="A41" s="98"/>
      <c r="B41" s="70"/>
      <c r="C41" s="71" t="s">
        <v>2</v>
      </c>
      <c r="D41" s="71"/>
    </row>
    <row r="42" spans="1:6" x14ac:dyDescent="0.25">
      <c r="A42" s="68" t="s">
        <v>4</v>
      </c>
      <c r="B42" s="70" t="s">
        <v>5</v>
      </c>
      <c r="C42" s="51" t="s">
        <v>120</v>
      </c>
      <c r="D42" s="53" t="s">
        <v>121</v>
      </c>
    </row>
    <row r="43" spans="1:6" ht="24" x14ac:dyDescent="0.25">
      <c r="A43" s="68"/>
      <c r="B43" s="70"/>
      <c r="C43" s="51" t="s">
        <v>7</v>
      </c>
      <c r="D43" s="53" t="s">
        <v>7</v>
      </c>
    </row>
    <row r="44" spans="1:6" ht="15.75" thickBot="1" x14ac:dyDescent="0.3">
      <c r="A44" s="69"/>
      <c r="B44" s="71"/>
      <c r="C44" s="5"/>
      <c r="D44" s="54" t="s">
        <v>42</v>
      </c>
    </row>
    <row r="45" spans="1:6" x14ac:dyDescent="0.25">
      <c r="A45" s="58" t="s">
        <v>0</v>
      </c>
      <c r="B45" s="56"/>
      <c r="C45" s="57"/>
      <c r="D45" s="58"/>
    </row>
    <row r="46" spans="1:6" ht="24" x14ac:dyDescent="0.25">
      <c r="A46" s="58" t="s">
        <v>142</v>
      </c>
      <c r="B46" s="56">
        <v>15</v>
      </c>
      <c r="C46" s="82">
        <v>49970</v>
      </c>
      <c r="D46" s="83">
        <v>88577</v>
      </c>
    </row>
    <row r="47" spans="1:6" x14ac:dyDescent="0.25">
      <c r="A47" s="94" t="s">
        <v>143</v>
      </c>
      <c r="B47" s="56"/>
      <c r="C47" s="82">
        <v>-61131</v>
      </c>
      <c r="D47" s="83">
        <v>-103667</v>
      </c>
    </row>
    <row r="48" spans="1:6" x14ac:dyDescent="0.25">
      <c r="A48" s="58" t="s">
        <v>144</v>
      </c>
      <c r="B48" s="56"/>
      <c r="C48" s="82">
        <v>79519</v>
      </c>
      <c r="D48" s="83">
        <v>87542</v>
      </c>
    </row>
    <row r="49" spans="1:6" ht="15.75" thickBot="1" x14ac:dyDescent="0.3">
      <c r="A49" s="61" t="s">
        <v>145</v>
      </c>
      <c r="B49" s="62"/>
      <c r="C49" s="84">
        <v>-150295</v>
      </c>
      <c r="D49" s="85">
        <v>-162866</v>
      </c>
    </row>
    <row r="50" spans="1:6" ht="24.75" thickBot="1" x14ac:dyDescent="0.3">
      <c r="A50" s="63" t="s">
        <v>146</v>
      </c>
      <c r="B50" s="62"/>
      <c r="C50" s="84">
        <v>401399</v>
      </c>
      <c r="D50" s="85">
        <v>-59328</v>
      </c>
      <c r="E50" s="48">
        <f>SUM(C37,C46:C49)-C50</f>
        <v>0</v>
      </c>
      <c r="F50" s="48">
        <f>SUM(D37,D46:D49)-D50</f>
        <v>0</v>
      </c>
    </row>
    <row r="51" spans="1:6" x14ac:dyDescent="0.25">
      <c r="A51" s="57" t="s">
        <v>0</v>
      </c>
      <c r="B51" s="56"/>
      <c r="C51" s="82"/>
      <c r="D51" s="83"/>
    </row>
    <row r="52" spans="1:6" x14ac:dyDescent="0.25">
      <c r="A52" s="57" t="s">
        <v>147</v>
      </c>
      <c r="B52" s="56"/>
      <c r="C52" s="82"/>
      <c r="D52" s="83"/>
    </row>
    <row r="53" spans="1:6" x14ac:dyDescent="0.25">
      <c r="A53" s="58" t="s">
        <v>148</v>
      </c>
      <c r="B53" s="50"/>
      <c r="C53" s="82">
        <v>80689</v>
      </c>
      <c r="D53" s="83">
        <v>-102227</v>
      </c>
    </row>
    <row r="54" spans="1:6" ht="36" x14ac:dyDescent="0.25">
      <c r="A54" s="94" t="s">
        <v>149</v>
      </c>
      <c r="B54" s="50"/>
      <c r="C54" s="82">
        <v>-292966</v>
      </c>
      <c r="D54" s="83">
        <v>-338280</v>
      </c>
    </row>
    <row r="55" spans="1:6" ht="36" x14ac:dyDescent="0.25">
      <c r="A55" s="94" t="s">
        <v>150</v>
      </c>
      <c r="B55" s="50"/>
      <c r="C55" s="82">
        <v>7461</v>
      </c>
      <c r="D55" s="83">
        <v>10182</v>
      </c>
    </row>
    <row r="56" spans="1:6" ht="24" x14ac:dyDescent="0.25">
      <c r="A56" s="94" t="s">
        <v>151</v>
      </c>
      <c r="B56" s="50"/>
      <c r="C56" s="82">
        <v>8699</v>
      </c>
      <c r="D56" s="83">
        <v>56760</v>
      </c>
    </row>
    <row r="57" spans="1:6" x14ac:dyDescent="0.25">
      <c r="A57" s="94" t="s">
        <v>152</v>
      </c>
      <c r="B57" s="50"/>
      <c r="C57" s="82">
        <v>-34590</v>
      </c>
      <c r="D57" s="83">
        <v>-43501</v>
      </c>
    </row>
    <row r="58" spans="1:6" ht="24" x14ac:dyDescent="0.25">
      <c r="A58" s="58" t="s">
        <v>153</v>
      </c>
      <c r="B58" s="50"/>
      <c r="C58" s="82">
        <v>-6444</v>
      </c>
      <c r="D58" s="83">
        <v>-789</v>
      </c>
    </row>
    <row r="59" spans="1:6" x14ac:dyDescent="0.25">
      <c r="A59" s="58" t="s">
        <v>154</v>
      </c>
      <c r="B59" s="50"/>
      <c r="C59" s="82">
        <v>12314</v>
      </c>
      <c r="D59" s="83">
        <v>16447</v>
      </c>
    </row>
    <row r="60" spans="1:6" x14ac:dyDescent="0.25">
      <c r="A60" s="58" t="s">
        <v>155</v>
      </c>
      <c r="B60" s="50"/>
      <c r="C60" s="82">
        <v>1404</v>
      </c>
      <c r="D60" s="83" t="s">
        <v>16</v>
      </c>
    </row>
    <row r="61" spans="1:6" x14ac:dyDescent="0.25">
      <c r="A61" s="58" t="s">
        <v>156</v>
      </c>
      <c r="B61" s="50"/>
      <c r="C61" s="82">
        <v>-335</v>
      </c>
      <c r="D61" s="83" t="s">
        <v>16</v>
      </c>
    </row>
    <row r="62" spans="1:6" ht="24.75" thickBot="1" x14ac:dyDescent="0.3">
      <c r="A62" s="58" t="s">
        <v>157</v>
      </c>
      <c r="B62" s="50"/>
      <c r="C62" s="82">
        <v>11684</v>
      </c>
      <c r="D62" s="83">
        <v>318</v>
      </c>
    </row>
    <row r="63" spans="1:6" ht="24.75" thickBot="1" x14ac:dyDescent="0.3">
      <c r="A63" s="100" t="s">
        <v>158</v>
      </c>
      <c r="B63" s="101"/>
      <c r="C63" s="88">
        <v>-212084</v>
      </c>
      <c r="D63" s="89">
        <v>-401090</v>
      </c>
      <c r="E63" s="48">
        <f>SUM(C53:C62)-C63</f>
        <v>0</v>
      </c>
      <c r="F63" s="48">
        <f>SUM(D53:D62)-D63</f>
        <v>0</v>
      </c>
    </row>
    <row r="64" spans="1:6" x14ac:dyDescent="0.25">
      <c r="A64" s="57" t="s">
        <v>0</v>
      </c>
      <c r="B64" s="50"/>
      <c r="C64" s="82"/>
      <c r="D64" s="83"/>
    </row>
    <row r="65" spans="1:6" x14ac:dyDescent="0.25">
      <c r="A65" s="57" t="s">
        <v>159</v>
      </c>
      <c r="B65" s="50"/>
      <c r="C65" s="82"/>
      <c r="D65" s="83"/>
    </row>
    <row r="66" spans="1:6" x14ac:dyDescent="0.25">
      <c r="A66" s="58" t="s">
        <v>160</v>
      </c>
      <c r="B66" s="56">
        <v>18</v>
      </c>
      <c r="C66" s="82">
        <v>185874</v>
      </c>
      <c r="D66" s="83">
        <v>417955</v>
      </c>
    </row>
    <row r="67" spans="1:6" x14ac:dyDescent="0.25">
      <c r="A67" s="58" t="s">
        <v>161</v>
      </c>
      <c r="B67" s="56">
        <v>18</v>
      </c>
      <c r="C67" s="82">
        <v>-233675</v>
      </c>
      <c r="D67" s="83">
        <v>-618358</v>
      </c>
    </row>
    <row r="68" spans="1:6" ht="24" x14ac:dyDescent="0.25">
      <c r="A68" s="58" t="s">
        <v>162</v>
      </c>
      <c r="B68" s="56"/>
      <c r="C68" s="82">
        <v>-81738</v>
      </c>
      <c r="D68" s="83">
        <v>-36998</v>
      </c>
    </row>
    <row r="69" spans="1:6" x14ac:dyDescent="0.25">
      <c r="A69" s="58" t="s">
        <v>163</v>
      </c>
      <c r="B69" s="56"/>
      <c r="C69" s="82">
        <v>-4553</v>
      </c>
      <c r="D69" s="83">
        <v>-4138</v>
      </c>
    </row>
    <row r="70" spans="1:6" x14ac:dyDescent="0.25">
      <c r="A70" s="58" t="s">
        <v>164</v>
      </c>
      <c r="B70" s="56"/>
      <c r="C70" s="82">
        <v>-212</v>
      </c>
      <c r="D70" s="83">
        <v>-1735</v>
      </c>
    </row>
    <row r="71" spans="1:6" x14ac:dyDescent="0.25">
      <c r="A71" s="58" t="s">
        <v>165</v>
      </c>
      <c r="B71" s="56"/>
      <c r="C71" s="82">
        <v>-1383</v>
      </c>
      <c r="D71" s="83" t="s">
        <v>16</v>
      </c>
    </row>
    <row r="72" spans="1:6" x14ac:dyDescent="0.25">
      <c r="A72" s="58" t="s">
        <v>166</v>
      </c>
      <c r="B72" s="50"/>
      <c r="C72" s="82">
        <v>-5236</v>
      </c>
      <c r="D72" s="83">
        <v>-35730</v>
      </c>
    </row>
    <row r="73" spans="1:6" ht="15.75" thickBot="1" x14ac:dyDescent="0.3">
      <c r="A73" s="61" t="s">
        <v>167</v>
      </c>
      <c r="B73" s="64"/>
      <c r="C73" s="84">
        <v>-11340</v>
      </c>
      <c r="D73" s="85">
        <v>-11050</v>
      </c>
    </row>
    <row r="74" spans="1:6" ht="24.75" thickBot="1" x14ac:dyDescent="0.3">
      <c r="A74" s="63" t="s">
        <v>168</v>
      </c>
      <c r="B74" s="64"/>
      <c r="C74" s="84">
        <v>-152263</v>
      </c>
      <c r="D74" s="85">
        <v>-290054</v>
      </c>
      <c r="E74" s="48">
        <f>SUM(C66:C73)-C74</f>
        <v>0</v>
      </c>
      <c r="F74" s="48">
        <f>SUM(D66:D73)-D74</f>
        <v>0</v>
      </c>
    </row>
    <row r="75" spans="1:6" x14ac:dyDescent="0.25">
      <c r="A75" s="58" t="s">
        <v>0</v>
      </c>
      <c r="B75" s="50"/>
      <c r="C75" s="57"/>
      <c r="D75" s="58"/>
    </row>
    <row r="78" spans="1:6" x14ac:dyDescent="0.25">
      <c r="A78" s="106" t="s">
        <v>0</v>
      </c>
      <c r="B78" s="70"/>
      <c r="C78" s="70" t="s">
        <v>3</v>
      </c>
      <c r="D78" s="70"/>
    </row>
    <row r="79" spans="1:6" ht="15.75" thickBot="1" x14ac:dyDescent="0.3">
      <c r="A79" s="106"/>
      <c r="B79" s="70"/>
      <c r="C79" s="71" t="s">
        <v>2</v>
      </c>
      <c r="D79" s="71"/>
    </row>
    <row r="80" spans="1:6" x14ac:dyDescent="0.25">
      <c r="A80" s="106" t="s">
        <v>0</v>
      </c>
      <c r="B80" s="70" t="s">
        <v>5</v>
      </c>
      <c r="C80" s="102" t="s">
        <v>120</v>
      </c>
      <c r="D80" s="103" t="s">
        <v>121</v>
      </c>
    </row>
    <row r="81" spans="1:6" ht="24" x14ac:dyDescent="0.25">
      <c r="A81" s="106"/>
      <c r="B81" s="70"/>
      <c r="C81" s="51" t="s">
        <v>7</v>
      </c>
      <c r="D81" s="53" t="s">
        <v>7</v>
      </c>
    </row>
    <row r="82" spans="1:6" ht="15.75" thickBot="1" x14ac:dyDescent="0.3">
      <c r="A82" s="107"/>
      <c r="B82" s="71"/>
      <c r="C82" s="5"/>
      <c r="D82" s="54" t="s">
        <v>42</v>
      </c>
    </row>
    <row r="83" spans="1:6" x14ac:dyDescent="0.25">
      <c r="A83" s="75" t="s">
        <v>0</v>
      </c>
      <c r="B83" s="97"/>
      <c r="C83" s="57"/>
      <c r="D83" s="58"/>
    </row>
    <row r="84" spans="1:6" ht="24" x14ac:dyDescent="0.25">
      <c r="A84" s="58" t="s">
        <v>169</v>
      </c>
      <c r="B84" s="50"/>
      <c r="C84" s="82">
        <v>101158</v>
      </c>
      <c r="D84" s="83">
        <v>-8745</v>
      </c>
    </row>
    <row r="85" spans="1:6" ht="24.75" thickBot="1" x14ac:dyDescent="0.3">
      <c r="A85" s="61" t="s">
        <v>170</v>
      </c>
      <c r="B85" s="64"/>
      <c r="C85" s="84">
        <v>355</v>
      </c>
      <c r="D85" s="85">
        <v>84</v>
      </c>
    </row>
    <row r="86" spans="1:6" ht="24" x14ac:dyDescent="0.25">
      <c r="A86" s="57" t="s">
        <v>171</v>
      </c>
      <c r="B86" s="50"/>
      <c r="C86" s="82">
        <v>138565</v>
      </c>
      <c r="D86" s="83">
        <v>-759133</v>
      </c>
      <c r="E86" s="48">
        <f>SUM(C84:C85,C74,C63,C50)-C86</f>
        <v>0</v>
      </c>
      <c r="F86" s="48">
        <f>SUM(D84:D85,D74,D63,D50)-D86</f>
        <v>0</v>
      </c>
    </row>
    <row r="87" spans="1:6" x14ac:dyDescent="0.25">
      <c r="A87" s="57" t="s">
        <v>0</v>
      </c>
      <c r="B87" s="50"/>
      <c r="C87" s="82"/>
      <c r="D87" s="83"/>
    </row>
    <row r="88" spans="1:6" ht="15.75" thickBot="1" x14ac:dyDescent="0.3">
      <c r="A88" s="58" t="s">
        <v>172</v>
      </c>
      <c r="B88" s="50"/>
      <c r="C88" s="82">
        <v>1064452</v>
      </c>
      <c r="D88" s="83">
        <v>1545848</v>
      </c>
    </row>
    <row r="89" spans="1:6" ht="15.75" thickBot="1" x14ac:dyDescent="0.3">
      <c r="A89" s="104" t="s">
        <v>173</v>
      </c>
      <c r="B89" s="105"/>
      <c r="C89" s="109">
        <v>1203017</v>
      </c>
      <c r="D89" s="110">
        <v>786715</v>
      </c>
      <c r="E89" s="48">
        <f>SUM(C86:C88)-C89</f>
        <v>0</v>
      </c>
      <c r="F89" s="48">
        <f>SUM(D86:D88)-D89</f>
        <v>0</v>
      </c>
    </row>
    <row r="90" spans="1:6" ht="15.75" thickTop="1" x14ac:dyDescent="0.25"/>
    <row r="91" spans="1:6" x14ac:dyDescent="0.25">
      <c r="A91" s="108" t="s">
        <v>174</v>
      </c>
    </row>
  </sheetData>
  <mergeCells count="18">
    <mergeCell ref="A78:A79"/>
    <mergeCell ref="B78:B79"/>
    <mergeCell ref="C78:D78"/>
    <mergeCell ref="C79:D79"/>
    <mergeCell ref="A80:A82"/>
    <mergeCell ref="B80:B82"/>
    <mergeCell ref="A40:A41"/>
    <mergeCell ref="B40:B41"/>
    <mergeCell ref="C40:D40"/>
    <mergeCell ref="C41:D41"/>
    <mergeCell ref="A42:A44"/>
    <mergeCell ref="B42:B44"/>
    <mergeCell ref="A3:A4"/>
    <mergeCell ref="B3:B4"/>
    <mergeCell ref="C3:D3"/>
    <mergeCell ref="C4:D4"/>
    <mergeCell ref="A5:A7"/>
    <mergeCell ref="B5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43" sqref="I43"/>
    </sheetView>
  </sheetViews>
  <sheetFormatPr defaultRowHeight="15" x14ac:dyDescent="0.25"/>
  <cols>
    <col min="1" max="1" width="48.140625" customWidth="1"/>
    <col min="2" max="9" width="11.5703125" customWidth="1"/>
    <col min="10" max="11" width="10.28515625" style="47" bestFit="1" customWidth="1"/>
  </cols>
  <sheetData>
    <row r="1" spans="1:11" ht="15.75" x14ac:dyDescent="0.25">
      <c r="A1" s="111" t="s">
        <v>175</v>
      </c>
    </row>
    <row r="3" spans="1:11" ht="16.5" thickBot="1" x14ac:dyDescent="0.3">
      <c r="A3" s="55"/>
      <c r="B3" s="71" t="s">
        <v>176</v>
      </c>
      <c r="C3" s="71"/>
      <c r="D3" s="71"/>
      <c r="E3" s="71"/>
      <c r="F3" s="71"/>
      <c r="G3" s="71"/>
      <c r="H3" s="114"/>
      <c r="I3" s="114"/>
    </row>
    <row r="4" spans="1:11" ht="48.75" thickBot="1" x14ac:dyDescent="0.3">
      <c r="A4" s="112" t="s">
        <v>4</v>
      </c>
      <c r="B4" s="113" t="s">
        <v>94</v>
      </c>
      <c r="C4" s="113" t="s">
        <v>177</v>
      </c>
      <c r="D4" s="113" t="s">
        <v>96</v>
      </c>
      <c r="E4" s="113" t="s">
        <v>97</v>
      </c>
      <c r="F4" s="113" t="s">
        <v>178</v>
      </c>
      <c r="G4" s="113" t="s">
        <v>179</v>
      </c>
      <c r="H4" s="52" t="s">
        <v>180</v>
      </c>
      <c r="I4" s="52" t="s">
        <v>179</v>
      </c>
    </row>
    <row r="5" spans="1:11" x14ac:dyDescent="0.25">
      <c r="A5" s="55" t="s">
        <v>0</v>
      </c>
      <c r="B5" s="57"/>
      <c r="C5" s="57"/>
      <c r="D5" s="57"/>
      <c r="E5" s="57"/>
      <c r="F5" s="57"/>
      <c r="G5" s="57"/>
      <c r="H5" s="57"/>
      <c r="I5" s="57"/>
    </row>
    <row r="6" spans="1:11" x14ac:dyDescent="0.25">
      <c r="A6" s="57" t="s">
        <v>181</v>
      </c>
      <c r="B6" s="115">
        <v>916541</v>
      </c>
      <c r="C6" s="115">
        <v>40794</v>
      </c>
      <c r="D6" s="115">
        <v>83</v>
      </c>
      <c r="E6" s="115">
        <v>1764108</v>
      </c>
      <c r="F6" s="115">
        <v>4341062</v>
      </c>
      <c r="G6" s="115">
        <v>7062588</v>
      </c>
      <c r="H6" s="115">
        <v>80480</v>
      </c>
      <c r="I6" s="115">
        <v>7143068</v>
      </c>
      <c r="J6" s="48">
        <f>SUM(B6:F6)-G6</f>
        <v>0</v>
      </c>
      <c r="K6" s="48">
        <f>SUM(G6:H6)-I6</f>
        <v>0</v>
      </c>
    </row>
    <row r="7" spans="1:11" ht="15.75" thickBot="1" x14ac:dyDescent="0.3">
      <c r="A7" s="61" t="s">
        <v>182</v>
      </c>
      <c r="B7" s="117">
        <v>0</v>
      </c>
      <c r="C7" s="117">
        <v>0</v>
      </c>
      <c r="D7" s="117">
        <v>0</v>
      </c>
      <c r="E7" s="117">
        <v>0</v>
      </c>
      <c r="F7" s="117">
        <v>-4268</v>
      </c>
      <c r="G7" s="117">
        <v>-4268</v>
      </c>
      <c r="H7" s="117">
        <v>-910</v>
      </c>
      <c r="I7" s="117">
        <v>-5178</v>
      </c>
      <c r="J7" s="48">
        <f t="shared" ref="J7:J8" si="0">SUM(B7:F7)-G7</f>
        <v>0</v>
      </c>
      <c r="K7" s="48">
        <f t="shared" ref="K7:K8" si="1">SUM(G7:H7)-I7</f>
        <v>0</v>
      </c>
    </row>
    <row r="8" spans="1:11" ht="15.75" thickBot="1" x14ac:dyDescent="0.3">
      <c r="A8" s="63" t="s">
        <v>183</v>
      </c>
      <c r="B8" s="117">
        <v>916541</v>
      </c>
      <c r="C8" s="117">
        <v>40794</v>
      </c>
      <c r="D8" s="117">
        <v>83</v>
      </c>
      <c r="E8" s="117">
        <v>1764108</v>
      </c>
      <c r="F8" s="117">
        <v>4336794</v>
      </c>
      <c r="G8" s="117">
        <v>7058320</v>
      </c>
      <c r="H8" s="117">
        <v>79570</v>
      </c>
      <c r="I8" s="117">
        <v>7137890</v>
      </c>
      <c r="J8" s="48">
        <f t="shared" si="0"/>
        <v>0</v>
      </c>
      <c r="K8" s="48">
        <f t="shared" si="1"/>
        <v>0</v>
      </c>
    </row>
    <row r="9" spans="1:11" x14ac:dyDescent="0.25">
      <c r="A9" s="58" t="s">
        <v>0</v>
      </c>
      <c r="B9" s="115"/>
      <c r="C9" s="115"/>
      <c r="D9" s="115"/>
      <c r="E9" s="115"/>
      <c r="F9" s="115"/>
      <c r="G9" s="115"/>
      <c r="H9" s="115"/>
      <c r="I9" s="115"/>
    </row>
    <row r="10" spans="1:11" x14ac:dyDescent="0.25">
      <c r="A10" s="58" t="s">
        <v>184</v>
      </c>
      <c r="B10" s="83">
        <v>0</v>
      </c>
      <c r="C10" s="83">
        <v>0</v>
      </c>
      <c r="D10" s="83">
        <v>0</v>
      </c>
      <c r="E10" s="83">
        <v>0</v>
      </c>
      <c r="F10" s="83">
        <v>831973</v>
      </c>
      <c r="G10" s="83">
        <v>831973</v>
      </c>
      <c r="H10" s="83">
        <v>-37622</v>
      </c>
      <c r="I10" s="83">
        <v>794351</v>
      </c>
      <c r="J10" s="48">
        <f t="shared" ref="J10:J12" si="2">SUM(B10:F10)-G10</f>
        <v>0</v>
      </c>
      <c r="K10" s="48">
        <f t="shared" ref="K10:K12" si="3">SUM(G10:H10)-I10</f>
        <v>0</v>
      </c>
    </row>
    <row r="11" spans="1:11" ht="15.75" thickBot="1" x14ac:dyDescent="0.3">
      <c r="A11" s="61" t="s">
        <v>43</v>
      </c>
      <c r="B11" s="85">
        <v>0</v>
      </c>
      <c r="C11" s="85">
        <v>0</v>
      </c>
      <c r="D11" s="85">
        <v>0</v>
      </c>
      <c r="E11" s="85">
        <v>37798</v>
      </c>
      <c r="F11" s="85">
        <v>-767</v>
      </c>
      <c r="G11" s="85">
        <v>37031</v>
      </c>
      <c r="H11" s="85">
        <v>5</v>
      </c>
      <c r="I11" s="85">
        <v>37036</v>
      </c>
      <c r="J11" s="48">
        <f t="shared" si="2"/>
        <v>0</v>
      </c>
      <c r="K11" s="48">
        <f t="shared" si="3"/>
        <v>0</v>
      </c>
    </row>
    <row r="12" spans="1:11" ht="15.75" thickBot="1" x14ac:dyDescent="0.3">
      <c r="A12" s="63" t="s">
        <v>185</v>
      </c>
      <c r="B12" s="85">
        <v>0</v>
      </c>
      <c r="C12" s="85">
        <v>0</v>
      </c>
      <c r="D12" s="85">
        <v>0</v>
      </c>
      <c r="E12" s="85">
        <v>37798</v>
      </c>
      <c r="F12" s="85">
        <v>831206</v>
      </c>
      <c r="G12" s="85">
        <v>869004</v>
      </c>
      <c r="H12" s="85">
        <v>-37617</v>
      </c>
      <c r="I12" s="85">
        <v>831387</v>
      </c>
      <c r="J12" s="48">
        <f t="shared" si="2"/>
        <v>0</v>
      </c>
      <c r="K12" s="48">
        <f t="shared" si="3"/>
        <v>0</v>
      </c>
    </row>
    <row r="13" spans="1:11" x14ac:dyDescent="0.25">
      <c r="A13" s="58" t="s">
        <v>0</v>
      </c>
      <c r="B13" s="83"/>
      <c r="C13" s="83"/>
      <c r="D13" s="83"/>
      <c r="E13" s="83"/>
      <c r="F13" s="83"/>
      <c r="G13" s="83"/>
      <c r="H13" s="83"/>
      <c r="I13" s="83"/>
    </row>
    <row r="14" spans="1:11" x14ac:dyDescent="0.25">
      <c r="A14" s="58" t="s">
        <v>186</v>
      </c>
      <c r="B14" s="83">
        <v>0</v>
      </c>
      <c r="C14" s="83">
        <v>0</v>
      </c>
      <c r="D14" s="83">
        <v>0</v>
      </c>
      <c r="E14" s="83">
        <v>0</v>
      </c>
      <c r="F14" s="83">
        <v>-11053</v>
      </c>
      <c r="G14" s="83">
        <v>-11053</v>
      </c>
      <c r="H14" s="83">
        <v>0</v>
      </c>
      <c r="I14" s="83">
        <v>-11053</v>
      </c>
      <c r="J14" s="48">
        <f t="shared" ref="J14:J19" si="4">SUM(B14:F14)-G14</f>
        <v>0</v>
      </c>
      <c r="K14" s="48">
        <f t="shared" ref="K14:K19" si="5">SUM(G14:H14)-I14</f>
        <v>0</v>
      </c>
    </row>
    <row r="15" spans="1:11" x14ac:dyDescent="0.25">
      <c r="A15" s="58" t="s">
        <v>187</v>
      </c>
      <c r="B15" s="83">
        <v>0</v>
      </c>
      <c r="C15" s="83">
        <v>0</v>
      </c>
      <c r="D15" s="83">
        <v>0</v>
      </c>
      <c r="E15" s="83">
        <v>0</v>
      </c>
      <c r="F15" s="83">
        <v>-36998</v>
      </c>
      <c r="G15" s="83">
        <v>-36998</v>
      </c>
      <c r="H15" s="83">
        <v>-4138</v>
      </c>
      <c r="I15" s="83">
        <v>-41136</v>
      </c>
      <c r="J15" s="48">
        <f t="shared" si="4"/>
        <v>0</v>
      </c>
      <c r="K15" s="48">
        <f t="shared" si="5"/>
        <v>0</v>
      </c>
    </row>
    <row r="16" spans="1:11" x14ac:dyDescent="0.25">
      <c r="A16" s="58" t="s">
        <v>188</v>
      </c>
      <c r="B16" s="83">
        <v>0</v>
      </c>
      <c r="C16" s="83">
        <v>0</v>
      </c>
      <c r="D16" s="83">
        <v>0</v>
      </c>
      <c r="E16" s="83">
        <v>0</v>
      </c>
      <c r="F16" s="83">
        <v>-5627</v>
      </c>
      <c r="G16" s="83">
        <v>-5627</v>
      </c>
      <c r="H16" s="83">
        <v>0</v>
      </c>
      <c r="I16" s="83">
        <v>-5627</v>
      </c>
      <c r="J16" s="48">
        <f t="shared" si="4"/>
        <v>0</v>
      </c>
      <c r="K16" s="48">
        <f t="shared" si="5"/>
        <v>0</v>
      </c>
    </row>
    <row r="17" spans="1:11" x14ac:dyDescent="0.25">
      <c r="A17" s="58" t="s">
        <v>164</v>
      </c>
      <c r="B17" s="83">
        <v>0</v>
      </c>
      <c r="C17" s="83">
        <v>0</v>
      </c>
      <c r="D17" s="83">
        <v>0</v>
      </c>
      <c r="E17" s="83">
        <v>0</v>
      </c>
      <c r="F17" s="83">
        <v>-1689</v>
      </c>
      <c r="G17" s="83">
        <v>-1689</v>
      </c>
      <c r="H17" s="83">
        <v>-46</v>
      </c>
      <c r="I17" s="83">
        <v>-1735</v>
      </c>
      <c r="J17" s="48">
        <f t="shared" si="4"/>
        <v>0</v>
      </c>
      <c r="K17" s="48">
        <f t="shared" si="5"/>
        <v>0</v>
      </c>
    </row>
    <row r="18" spans="1:11" ht="24.75" thickBot="1" x14ac:dyDescent="0.3">
      <c r="A18" s="61" t="s">
        <v>189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1906</v>
      </c>
      <c r="I18" s="85">
        <v>1906</v>
      </c>
      <c r="J18" s="48">
        <f t="shared" si="4"/>
        <v>0</v>
      </c>
      <c r="K18" s="48">
        <f t="shared" si="5"/>
        <v>0</v>
      </c>
    </row>
    <row r="19" spans="1:11" ht="15.75" thickBot="1" x14ac:dyDescent="0.3">
      <c r="A19" s="65" t="s">
        <v>190</v>
      </c>
      <c r="B19" s="91">
        <v>916541</v>
      </c>
      <c r="C19" s="91">
        <v>40794</v>
      </c>
      <c r="D19" s="91">
        <v>83</v>
      </c>
      <c r="E19" s="91">
        <v>1801906</v>
      </c>
      <c r="F19" s="91">
        <v>5112633</v>
      </c>
      <c r="G19" s="91">
        <v>7871957</v>
      </c>
      <c r="H19" s="91">
        <v>39675</v>
      </c>
      <c r="I19" s="91">
        <v>7911632</v>
      </c>
      <c r="J19" s="48">
        <f t="shared" si="4"/>
        <v>0</v>
      </c>
      <c r="K19" s="48">
        <f t="shared" si="5"/>
        <v>0</v>
      </c>
    </row>
    <row r="20" spans="1:11" s="47" customFormat="1" ht="15.75" thickTop="1" x14ac:dyDescent="0.25">
      <c r="B20" s="48">
        <f t="shared" ref="B20:I20" si="6">SUM(B6:B7)-B8</f>
        <v>0</v>
      </c>
      <c r="C20" s="48">
        <f t="shared" si="6"/>
        <v>0</v>
      </c>
      <c r="D20" s="48">
        <f t="shared" si="6"/>
        <v>0</v>
      </c>
      <c r="E20" s="48">
        <f t="shared" si="6"/>
        <v>0</v>
      </c>
      <c r="F20" s="48">
        <f t="shared" si="6"/>
        <v>0</v>
      </c>
      <c r="G20" s="48">
        <f t="shared" si="6"/>
        <v>0</v>
      </c>
      <c r="H20" s="48">
        <f t="shared" si="6"/>
        <v>0</v>
      </c>
      <c r="I20" s="48">
        <f>SUM(I6:I7)-I8</f>
        <v>0</v>
      </c>
    </row>
    <row r="21" spans="1:11" s="47" customFormat="1" x14ac:dyDescent="0.25">
      <c r="B21" s="48">
        <f t="shared" ref="B21:I21" si="7">SUM(B10:B11)-B12</f>
        <v>0</v>
      </c>
      <c r="C21" s="48">
        <f t="shared" si="7"/>
        <v>0</v>
      </c>
      <c r="D21" s="48">
        <f t="shared" si="7"/>
        <v>0</v>
      </c>
      <c r="E21" s="48">
        <f t="shared" si="7"/>
        <v>0</v>
      </c>
      <c r="F21" s="48">
        <f t="shared" si="7"/>
        <v>0</v>
      </c>
      <c r="G21" s="48">
        <f t="shared" si="7"/>
        <v>0</v>
      </c>
      <c r="H21" s="48">
        <f t="shared" si="7"/>
        <v>0</v>
      </c>
      <c r="I21" s="48">
        <f>SUM(I10:I11)-I12</f>
        <v>0</v>
      </c>
    </row>
    <row r="22" spans="1:11" s="47" customFormat="1" x14ac:dyDescent="0.25">
      <c r="B22" s="48">
        <f t="shared" ref="B22:I22" si="8">SUM(B8,B12,B14:B18)-B19</f>
        <v>0</v>
      </c>
      <c r="C22" s="48">
        <f t="shared" si="8"/>
        <v>0</v>
      </c>
      <c r="D22" s="48">
        <f t="shared" si="8"/>
        <v>0</v>
      </c>
      <c r="E22" s="48">
        <f t="shared" si="8"/>
        <v>0</v>
      </c>
      <c r="F22" s="48">
        <f t="shared" si="8"/>
        <v>0</v>
      </c>
      <c r="G22" s="48">
        <f t="shared" si="8"/>
        <v>0</v>
      </c>
      <c r="H22" s="48">
        <f t="shared" si="8"/>
        <v>0</v>
      </c>
      <c r="I22" s="48">
        <f>SUM(I8,I12,I14:I18)-I19</f>
        <v>0</v>
      </c>
    </row>
    <row r="23" spans="1:11" s="47" customFormat="1" x14ac:dyDescent="0.25"/>
    <row r="24" spans="1:11" ht="16.5" thickBot="1" x14ac:dyDescent="0.3">
      <c r="A24" s="55"/>
      <c r="B24" s="71" t="s">
        <v>176</v>
      </c>
      <c r="C24" s="71"/>
      <c r="D24" s="71"/>
      <c r="E24" s="71"/>
      <c r="F24" s="71"/>
      <c r="G24" s="71"/>
      <c r="H24" s="114"/>
      <c r="I24" s="114"/>
    </row>
    <row r="25" spans="1:11" ht="48.75" thickBot="1" x14ac:dyDescent="0.3">
      <c r="A25" s="112" t="s">
        <v>4</v>
      </c>
      <c r="B25" s="113" t="s">
        <v>94</v>
      </c>
      <c r="C25" s="113" t="s">
        <v>177</v>
      </c>
      <c r="D25" s="113" t="s">
        <v>96</v>
      </c>
      <c r="E25" s="113" t="s">
        <v>97</v>
      </c>
      <c r="F25" s="113" t="s">
        <v>178</v>
      </c>
      <c r="G25" s="113" t="s">
        <v>179</v>
      </c>
      <c r="H25" s="52" t="s">
        <v>180</v>
      </c>
      <c r="I25" s="52" t="s">
        <v>179</v>
      </c>
    </row>
    <row r="26" spans="1:11" x14ac:dyDescent="0.25">
      <c r="A26" s="55" t="s">
        <v>0</v>
      </c>
      <c r="B26" s="57"/>
      <c r="C26" s="57"/>
      <c r="D26" s="57"/>
      <c r="E26" s="57"/>
      <c r="F26" s="57"/>
      <c r="G26" s="57"/>
      <c r="H26" s="57"/>
      <c r="I26" s="57"/>
    </row>
    <row r="27" spans="1:11" ht="15.75" thickBot="1" x14ac:dyDescent="0.3">
      <c r="A27" s="63" t="s">
        <v>191</v>
      </c>
      <c r="B27" s="85">
        <v>916541</v>
      </c>
      <c r="C27" s="85">
        <v>40794</v>
      </c>
      <c r="D27" s="85">
        <v>83</v>
      </c>
      <c r="E27" s="85">
        <v>1731747</v>
      </c>
      <c r="F27" s="85">
        <v>5469236</v>
      </c>
      <c r="G27" s="85">
        <v>8158401</v>
      </c>
      <c r="H27" s="85">
        <v>38255</v>
      </c>
      <c r="I27" s="85">
        <v>8196656</v>
      </c>
      <c r="J27" s="48">
        <f t="shared" ref="J27" si="9">SUM(B27:F27)-G27</f>
        <v>0</v>
      </c>
      <c r="K27" s="48">
        <f t="shared" ref="K27" si="10">SUM(G27:H27)-I27</f>
        <v>0</v>
      </c>
    </row>
    <row r="28" spans="1:11" x14ac:dyDescent="0.25">
      <c r="A28" s="57" t="s">
        <v>0</v>
      </c>
      <c r="B28" s="115"/>
      <c r="C28" s="115"/>
      <c r="D28" s="115"/>
      <c r="E28" s="115"/>
      <c r="F28" s="115"/>
      <c r="G28" s="115"/>
      <c r="H28" s="115"/>
      <c r="I28" s="115"/>
    </row>
    <row r="29" spans="1:11" x14ac:dyDescent="0.25">
      <c r="A29" s="58" t="s">
        <v>192</v>
      </c>
      <c r="B29" s="82">
        <v>0</v>
      </c>
      <c r="C29" s="82">
        <v>0</v>
      </c>
      <c r="D29" s="82">
        <v>0</v>
      </c>
      <c r="E29" s="82">
        <v>0</v>
      </c>
      <c r="F29" s="82">
        <v>222983</v>
      </c>
      <c r="G29" s="82">
        <v>222983</v>
      </c>
      <c r="H29" s="82">
        <v>-86530</v>
      </c>
      <c r="I29" s="82">
        <v>136453</v>
      </c>
      <c r="J29" s="48">
        <f t="shared" ref="J29:J31" si="11">SUM(B29:F29)-G29</f>
        <v>0</v>
      </c>
      <c r="K29" s="48">
        <f t="shared" ref="K29:K31" si="12">SUM(G29:H29)-I29</f>
        <v>0</v>
      </c>
    </row>
    <row r="30" spans="1:11" ht="15.75" thickBot="1" x14ac:dyDescent="0.3">
      <c r="A30" s="61" t="s">
        <v>193</v>
      </c>
      <c r="B30" s="84">
        <v>0</v>
      </c>
      <c r="C30" s="84">
        <v>0</v>
      </c>
      <c r="D30" s="84">
        <v>333</v>
      </c>
      <c r="E30" s="84">
        <v>478031</v>
      </c>
      <c r="F30" s="84">
        <v>-1144</v>
      </c>
      <c r="G30" s="84">
        <v>477220</v>
      </c>
      <c r="H30" s="84">
        <v>261</v>
      </c>
      <c r="I30" s="84">
        <v>477481</v>
      </c>
      <c r="J30" s="48">
        <f t="shared" si="11"/>
        <v>0</v>
      </c>
      <c r="K30" s="48">
        <f t="shared" si="12"/>
        <v>0</v>
      </c>
    </row>
    <row r="31" spans="1:11" ht="15.75" thickBot="1" x14ac:dyDescent="0.3">
      <c r="A31" s="63" t="s">
        <v>185</v>
      </c>
      <c r="B31" s="84">
        <v>0</v>
      </c>
      <c r="C31" s="84">
        <v>0</v>
      </c>
      <c r="D31" s="84">
        <v>333</v>
      </c>
      <c r="E31" s="84">
        <v>478031</v>
      </c>
      <c r="F31" s="84">
        <v>221839</v>
      </c>
      <c r="G31" s="84">
        <v>700203</v>
      </c>
      <c r="H31" s="84">
        <v>-86269</v>
      </c>
      <c r="I31" s="84">
        <v>613934</v>
      </c>
      <c r="J31" s="48">
        <f t="shared" si="11"/>
        <v>0</v>
      </c>
      <c r="K31" s="48">
        <f t="shared" si="12"/>
        <v>0</v>
      </c>
    </row>
    <row r="32" spans="1:11" x14ac:dyDescent="0.25">
      <c r="A32" s="58" t="s">
        <v>0</v>
      </c>
      <c r="B32" s="116"/>
      <c r="C32" s="82"/>
      <c r="D32" s="116"/>
      <c r="E32" s="116"/>
      <c r="F32" s="116"/>
      <c r="G32" s="116"/>
      <c r="H32" s="116"/>
      <c r="I32" s="116"/>
    </row>
    <row r="33" spans="1:11" x14ac:dyDescent="0.25">
      <c r="A33" s="58" t="s">
        <v>194</v>
      </c>
      <c r="B33" s="82">
        <v>0</v>
      </c>
      <c r="C33" s="82">
        <v>4733</v>
      </c>
      <c r="D33" s="82">
        <v>0</v>
      </c>
      <c r="E33" s="82">
        <v>0</v>
      </c>
      <c r="F33" s="82">
        <v>0</v>
      </c>
      <c r="G33" s="82">
        <v>4733</v>
      </c>
      <c r="H33" s="82">
        <v>0</v>
      </c>
      <c r="I33" s="82">
        <v>4733</v>
      </c>
      <c r="J33" s="48">
        <f t="shared" ref="J33:J40" si="13">SUM(B33:F33)-G33</f>
        <v>0</v>
      </c>
      <c r="K33" s="48">
        <f t="shared" ref="K33:K40" si="14">SUM(G33:H33)-I33</f>
        <v>0</v>
      </c>
    </row>
    <row r="34" spans="1:11" ht="24" x14ac:dyDescent="0.25">
      <c r="A34" s="58" t="s">
        <v>195</v>
      </c>
      <c r="B34" s="82">
        <v>0</v>
      </c>
      <c r="C34" s="82">
        <v>-10971</v>
      </c>
      <c r="D34" s="82">
        <v>0</v>
      </c>
      <c r="E34" s="82">
        <v>0</v>
      </c>
      <c r="F34" s="82">
        <v>10971</v>
      </c>
      <c r="G34" s="82">
        <v>0</v>
      </c>
      <c r="H34" s="82">
        <v>0</v>
      </c>
      <c r="I34" s="82">
        <v>0</v>
      </c>
      <c r="J34" s="48">
        <f t="shared" si="13"/>
        <v>0</v>
      </c>
      <c r="K34" s="48">
        <f t="shared" si="14"/>
        <v>0</v>
      </c>
    </row>
    <row r="35" spans="1:11" ht="36" x14ac:dyDescent="0.25">
      <c r="A35" s="58" t="s">
        <v>196</v>
      </c>
      <c r="B35" s="82">
        <v>0</v>
      </c>
      <c r="C35" s="82">
        <v>-9629</v>
      </c>
      <c r="D35" s="82">
        <v>0</v>
      </c>
      <c r="E35" s="82">
        <v>0</v>
      </c>
      <c r="F35" s="82">
        <v>626</v>
      </c>
      <c r="G35" s="82">
        <v>-9003</v>
      </c>
      <c r="H35" s="82">
        <v>0</v>
      </c>
      <c r="I35" s="82">
        <v>-9003</v>
      </c>
      <c r="J35" s="48">
        <f t="shared" si="13"/>
        <v>0</v>
      </c>
      <c r="K35" s="48">
        <f t="shared" si="14"/>
        <v>0</v>
      </c>
    </row>
    <row r="36" spans="1:11" x14ac:dyDescent="0.25">
      <c r="A36" s="58" t="s">
        <v>187</v>
      </c>
      <c r="B36" s="82">
        <v>0</v>
      </c>
      <c r="C36" s="82">
        <v>0</v>
      </c>
      <c r="D36" s="82">
        <v>0</v>
      </c>
      <c r="E36" s="82">
        <v>0</v>
      </c>
      <c r="F36" s="82">
        <v>-81738</v>
      </c>
      <c r="G36" s="82">
        <v>-81738</v>
      </c>
      <c r="H36" s="82">
        <v>-4853</v>
      </c>
      <c r="I36" s="82">
        <v>-86591</v>
      </c>
      <c r="J36" s="48">
        <f t="shared" si="13"/>
        <v>0</v>
      </c>
      <c r="K36" s="48">
        <f t="shared" si="14"/>
        <v>0</v>
      </c>
    </row>
    <row r="37" spans="1:11" x14ac:dyDescent="0.25">
      <c r="A37" s="58" t="s">
        <v>188</v>
      </c>
      <c r="B37" s="82">
        <v>0</v>
      </c>
      <c r="C37" s="82">
        <v>0</v>
      </c>
      <c r="D37" s="82">
        <v>0</v>
      </c>
      <c r="E37" s="82">
        <v>0</v>
      </c>
      <c r="F37" s="82">
        <v>-5880</v>
      </c>
      <c r="G37" s="82">
        <v>-5880</v>
      </c>
      <c r="H37" s="82">
        <v>0</v>
      </c>
      <c r="I37" s="82">
        <v>-5880</v>
      </c>
      <c r="J37" s="48">
        <f t="shared" si="13"/>
        <v>0</v>
      </c>
      <c r="K37" s="48">
        <f t="shared" si="14"/>
        <v>0</v>
      </c>
    </row>
    <row r="38" spans="1:11" x14ac:dyDescent="0.25">
      <c r="A38" s="58" t="s">
        <v>186</v>
      </c>
      <c r="B38" s="82">
        <v>0</v>
      </c>
      <c r="C38" s="82">
        <v>0</v>
      </c>
      <c r="D38" s="82">
        <v>0</v>
      </c>
      <c r="E38" s="82">
        <v>0</v>
      </c>
      <c r="F38" s="82">
        <v>-7579</v>
      </c>
      <c r="G38" s="82">
        <v>-7579</v>
      </c>
      <c r="H38" s="82">
        <v>0</v>
      </c>
      <c r="I38" s="82">
        <v>-7579</v>
      </c>
      <c r="J38" s="48">
        <f t="shared" si="13"/>
        <v>0</v>
      </c>
      <c r="K38" s="48">
        <f t="shared" si="14"/>
        <v>0</v>
      </c>
    </row>
    <row r="39" spans="1:11" ht="15.75" thickBot="1" x14ac:dyDescent="0.3">
      <c r="A39" s="61" t="s">
        <v>164</v>
      </c>
      <c r="B39" s="84">
        <v>0</v>
      </c>
      <c r="C39" s="84">
        <v>0</v>
      </c>
      <c r="D39" s="84">
        <v>0</v>
      </c>
      <c r="E39" s="84">
        <v>0</v>
      </c>
      <c r="F39" s="84">
        <v>-209</v>
      </c>
      <c r="G39" s="84">
        <v>-209</v>
      </c>
      <c r="H39" s="84">
        <v>-2</v>
      </c>
      <c r="I39" s="84">
        <v>-211</v>
      </c>
      <c r="J39" s="48">
        <f t="shared" si="13"/>
        <v>0</v>
      </c>
      <c r="K39" s="48">
        <f t="shared" si="14"/>
        <v>0</v>
      </c>
    </row>
    <row r="40" spans="1:11" ht="15.75" thickBot="1" x14ac:dyDescent="0.3">
      <c r="A40" s="65" t="s">
        <v>197</v>
      </c>
      <c r="B40" s="90">
        <v>916541</v>
      </c>
      <c r="C40" s="90">
        <v>24927</v>
      </c>
      <c r="D40" s="90">
        <v>416</v>
      </c>
      <c r="E40" s="90">
        <v>2209778</v>
      </c>
      <c r="F40" s="90">
        <v>5607266</v>
      </c>
      <c r="G40" s="90">
        <v>8758928</v>
      </c>
      <c r="H40" s="90">
        <v>-52869</v>
      </c>
      <c r="I40" s="90">
        <v>8706059</v>
      </c>
      <c r="J40" s="48">
        <f t="shared" si="13"/>
        <v>0</v>
      </c>
      <c r="K40" s="48">
        <f t="shared" si="14"/>
        <v>0</v>
      </c>
    </row>
    <row r="41" spans="1:11" s="47" customFormat="1" ht="15.75" thickTop="1" x14ac:dyDescent="0.25">
      <c r="B41" s="48">
        <f t="shared" ref="B41:I41" si="15">SUM(B29:B30)-B31</f>
        <v>0</v>
      </c>
      <c r="C41" s="48">
        <f t="shared" si="15"/>
        <v>0</v>
      </c>
      <c r="D41" s="48">
        <f t="shared" si="15"/>
        <v>0</v>
      </c>
      <c r="E41" s="48">
        <f t="shared" si="15"/>
        <v>0</v>
      </c>
      <c r="F41" s="48">
        <f t="shared" si="15"/>
        <v>0</v>
      </c>
      <c r="G41" s="48">
        <f t="shared" si="15"/>
        <v>0</v>
      </c>
      <c r="H41" s="48">
        <f t="shared" si="15"/>
        <v>0</v>
      </c>
      <c r="I41" s="48">
        <f>SUM(I29:I30)-I31</f>
        <v>0</v>
      </c>
    </row>
    <row r="42" spans="1:11" s="47" customFormat="1" x14ac:dyDescent="0.25">
      <c r="B42" s="48">
        <f t="shared" ref="B42:I42" si="16">SUM(B27,B31,B33:B39)-B40</f>
        <v>0</v>
      </c>
      <c r="C42" s="48">
        <f t="shared" si="16"/>
        <v>0</v>
      </c>
      <c r="D42" s="48">
        <f t="shared" si="16"/>
        <v>0</v>
      </c>
      <c r="E42" s="48">
        <f t="shared" si="16"/>
        <v>0</v>
      </c>
      <c r="F42" s="48">
        <f t="shared" si="16"/>
        <v>0</v>
      </c>
      <c r="G42" s="48">
        <f t="shared" si="16"/>
        <v>0</v>
      </c>
      <c r="H42" s="48">
        <f t="shared" si="16"/>
        <v>0</v>
      </c>
      <c r="I42" s="48">
        <f>SUM(I27,I31,I33:I39)-I40</f>
        <v>0</v>
      </c>
    </row>
  </sheetData>
  <mergeCells count="4">
    <mergeCell ref="B3:G3"/>
    <mergeCell ref="H3:I3"/>
    <mergeCell ref="B24:G24"/>
    <mergeCell ref="H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Ольшевский Александр Владимирович</dc:creator>
  <cp:lastModifiedBy>Ольшевский Александр Владимирович</cp:lastModifiedBy>
  <dcterms:created xsi:type="dcterms:W3CDTF">2020-11-24T11:41:07Z</dcterms:created>
  <dcterms:modified xsi:type="dcterms:W3CDTF">2020-11-24T12:08:55Z</dcterms:modified>
</cp:coreProperties>
</file>