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a.olshevskiy\Desktop\6m 2021\КАСЕ\"/>
    </mc:Choice>
  </mc:AlternateContent>
  <xr:revisionPtr revIDLastSave="0" documentId="13_ncr:1_{AD55EAF5-D96A-437F-A0A5-1A05CD4FD15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4" l="1"/>
  <c r="H42" i="4"/>
  <c r="G42" i="4"/>
  <c r="F42" i="4"/>
  <c r="E42" i="4"/>
  <c r="D42" i="4"/>
  <c r="C42" i="4"/>
  <c r="J42" i="4"/>
  <c r="I41" i="4"/>
  <c r="H41" i="4"/>
  <c r="G41" i="4"/>
  <c r="F41" i="4"/>
  <c r="E41" i="4"/>
  <c r="D41" i="4"/>
  <c r="C41" i="4"/>
  <c r="J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I24" i="4"/>
  <c r="H24" i="4"/>
  <c r="G24" i="4"/>
  <c r="F24" i="4"/>
  <c r="E24" i="4"/>
  <c r="D24" i="4"/>
  <c r="C24" i="4"/>
  <c r="J24" i="4"/>
  <c r="I23" i="4"/>
  <c r="H23" i="4"/>
  <c r="G23" i="4"/>
  <c r="F23" i="4"/>
  <c r="E23" i="4"/>
  <c r="D23" i="4"/>
  <c r="C23" i="4"/>
  <c r="J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G74" i="3"/>
  <c r="F74" i="3"/>
  <c r="G71" i="3"/>
  <c r="F71" i="3"/>
  <c r="G67" i="3"/>
  <c r="F67" i="3"/>
  <c r="G57" i="3"/>
  <c r="F57" i="3"/>
  <c r="G44" i="3"/>
  <c r="F44" i="3"/>
  <c r="G34" i="3"/>
  <c r="F34" i="3"/>
  <c r="G27" i="3"/>
  <c r="F27" i="3"/>
  <c r="F66" i="1"/>
  <c r="E66" i="1"/>
  <c r="D66" i="1"/>
  <c r="G66" i="1"/>
  <c r="K65" i="1"/>
  <c r="J65" i="1"/>
  <c r="I65" i="1"/>
  <c r="H65" i="1"/>
  <c r="K60" i="1"/>
  <c r="J60" i="1"/>
  <c r="I60" i="1"/>
  <c r="H60" i="1"/>
  <c r="K59" i="1"/>
  <c r="J59" i="1"/>
  <c r="I59" i="1"/>
  <c r="H59" i="1"/>
  <c r="K58" i="1"/>
  <c r="J58" i="1"/>
  <c r="I58" i="1"/>
  <c r="H58" i="1"/>
  <c r="K54" i="1"/>
  <c r="J54" i="1"/>
  <c r="I54" i="1"/>
  <c r="H54" i="1"/>
  <c r="F44" i="1"/>
  <c r="E44" i="1"/>
  <c r="D44" i="1"/>
  <c r="G44" i="1"/>
  <c r="K43" i="1"/>
  <c r="J43" i="1"/>
  <c r="I43" i="1"/>
  <c r="H43" i="1"/>
  <c r="K37" i="1"/>
  <c r="J37" i="1"/>
  <c r="I37" i="1"/>
  <c r="H37" i="1"/>
  <c r="K34" i="1"/>
  <c r="J34" i="1"/>
  <c r="I34" i="1"/>
  <c r="H34" i="1"/>
  <c r="K32" i="1"/>
  <c r="J32" i="1"/>
  <c r="I32" i="1"/>
  <c r="H32" i="1"/>
  <c r="K16" i="1"/>
  <c r="J16" i="1"/>
  <c r="I16" i="1"/>
  <c r="H16" i="1"/>
  <c r="L31" i="4" l="1"/>
  <c r="K31" i="4"/>
  <c r="L9" i="4"/>
  <c r="K9" i="4"/>
  <c r="D84" i="2"/>
  <c r="E84" i="2"/>
  <c r="G81" i="2"/>
  <c r="F81" i="2"/>
  <c r="G80" i="2"/>
  <c r="F80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<sst xmlns="http://schemas.openxmlformats.org/spreadsheetml/2006/main" count="285" uniqueCount="192">
  <si>
    <t>In millions of tenge</t>
  </si>
  <si>
    <t>Note</t>
  </si>
  <si>
    <t>(unaudited)</t>
  </si>
  <si>
    <t xml:space="preserve"> </t>
  </si>
  <si>
    <t>Revenue and other income</t>
  </si>
  <si>
    <t>Revenue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</si>
  <si>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</si>
  <si>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</si>
  <si>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</si>
  <si>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</si>
  <si>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</si>
  <si>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</si>
  <si>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</si>
  <si>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</si>
  <si>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</si>
  <si>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</si>
  <si>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</si>
  <si>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Impairment of investment in joint venture and associate</t>
  </si>
  <si>
    <t>Finance costs</t>
  </si>
  <si>
    <t>Other expenses</t>
  </si>
  <si>
    <t>Total costs and expenses</t>
  </si>
  <si>
    <t>Equity holders of the Parent Company</t>
  </si>
  <si>
    <t xml:space="preserve">Non-controlling interest </t>
  </si>
  <si>
    <t>Other comprehensive income/(loss)</t>
  </si>
  <si>
    <t>Other comprehensive income/(loss) to be reclassified to profit or loss in subsequent periods</t>
  </si>
  <si>
    <t>Hedging effect</t>
  </si>
  <si>
    <t>Exchange differences on translation of foreign operations</t>
  </si>
  <si>
    <t>Tax effect</t>
  </si>
  <si>
    <t xml:space="preserve">INTERIM CONSOLIDATED STATEMENT OF COMPREHENSIVE INCOME </t>
  </si>
  <si>
    <t>Basic and diluted</t>
  </si>
  <si>
    <t>(audited)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</si>
  <si>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</si>
  <si>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</si>
  <si>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</si>
  <si>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</si>
  <si>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</si>
  <si>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</si>
  <si>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</si>
  <si>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</si>
  <si>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</si>
  <si>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</si>
  <si>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</si>
  <si>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</si>
  <si>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</si>
  <si>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</si>
  <si>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</si>
  <si>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</si>
  <si>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</si>
  <si>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</si>
  <si>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</si>
  <si>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</si>
  <si>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</si>
  <si>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</si>
  <si>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</si>
  <si>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</si>
  <si>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>INTERIM CONSOLIDATED STATEMENT OF FINANCIAL POSITION</t>
  </si>
  <si>
    <t xml:space="preserve">Equity and liabilities </t>
  </si>
  <si>
    <t>Equity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</si>
  <si>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</si>
  <si>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</si>
  <si>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</si>
  <si>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</si>
  <si>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</si>
  <si>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</si>
  <si>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</si>
  <si>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</si>
  <si>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</si>
  <si>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</si>
  <si>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</si>
  <si>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</si>
  <si>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</si>
  <si>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</si>
  <si>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</si>
  <si>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</si>
  <si>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</si>
  <si>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</si>
  <si>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</si>
  <si>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</si>
  <si>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</si>
  <si>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</si>
  <si>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</si>
  <si>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</si>
  <si>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>Impairment of investments in joint venture and associate</t>
  </si>
  <si>
    <t>Net foreign exchange differences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</si>
  <si>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</si>
  <si>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</si>
  <si>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</si>
  <si>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</si>
  <si>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</si>
  <si>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accounts receivable and other assets</t>
  </si>
  <si>
    <t>Change in trade and other payables and contract liabilities</t>
  </si>
  <si>
    <t>Change in other taxes payable</t>
  </si>
  <si>
    <t xml:space="preserve">Dividends received from joint ventures and associates </t>
  </si>
  <si>
    <t>Income taxes paid</t>
  </si>
  <si>
    <t>Interest received</t>
  </si>
  <si>
    <t>Interest paid</t>
  </si>
  <si>
    <t>Cash flows from investing activities</t>
  </si>
  <si>
    <t>Loans given to related parties</t>
  </si>
  <si>
    <t>Proceeds from Note receivable from a shareholder of a joint venture</t>
  </si>
  <si>
    <t>Net cash flows used in investing activities</t>
  </si>
  <si>
    <t>Cash flows from financing activities</t>
  </si>
  <si>
    <t xml:space="preserve">Proceeds from borrowings </t>
  </si>
  <si>
    <t xml:space="preserve">Repayment of borrowings </t>
  </si>
  <si>
    <t xml:space="preserve">Share buyback by subsidiary </t>
  </si>
  <si>
    <t>Distribution to Samruk-Kazyna</t>
  </si>
  <si>
    <t>Payment of principal lease liabilities</t>
  </si>
  <si>
    <t>Net cash flows used in financing activities</t>
  </si>
  <si>
    <t>Net change in cash and cash equivalents</t>
  </si>
  <si>
    <t>Cash and cash equivalents, at the end of the period</t>
  </si>
  <si>
    <t>Attributable to equity holder of the Parent Company</t>
  </si>
  <si>
    <t>Share</t>
  </si>
  <si>
    <t>capital</t>
  </si>
  <si>
    <t>Additional</t>
  </si>
  <si>
    <t>paid-in</t>
  </si>
  <si>
    <t>Other</t>
  </si>
  <si>
    <t>equity</t>
  </si>
  <si>
    <t>Currency</t>
  </si>
  <si>
    <t>translation</t>
  </si>
  <si>
    <t>reserve</t>
  </si>
  <si>
    <t>Retained</t>
  </si>
  <si>
    <t>earnings</t>
  </si>
  <si>
    <t>Total</t>
  </si>
  <si>
    <t xml:space="preserve">Net profit for the period </t>
  </si>
  <si>
    <t>Total comprehensive income for the period (unaudited)</t>
  </si>
  <si>
    <t xml:space="preserve">Transactions with Samruk-Kazyna </t>
  </si>
  <si>
    <t>Total comprehensive income for the period (unaudited)</t>
  </si>
  <si>
    <t>Transfer of pipelines contributed by the Government due to termination of the trust management agreement</t>
  </si>
  <si>
    <t xml:space="preserve">Distributions to Samruk-Kazyna </t>
  </si>
  <si>
    <t xml:space="preserve">December 31, 2020 </t>
  </si>
  <si>
    <t>Liabilities related to assets classified as held for sale</t>
  </si>
  <si>
    <t>Net profit for the period</t>
  </si>
  <si>
    <r>
      <t>INTERIM CONSOLIDATED STATEMENT OF CASH FLOWS</t>
    </r>
    <r>
      <rPr>
        <b/>
        <sz val="16"/>
        <color theme="1"/>
        <rFont val="Times New Roman"/>
        <family val="1"/>
        <charset val="204"/>
      </rPr>
      <t xml:space="preserve"> </t>
    </r>
  </si>
  <si>
    <t>(Gain)/loss on disposal of property, plant and equipment, intangible assets, investment property and assets held for sale, net</t>
  </si>
  <si>
    <t>Realized loss/(gain) from derivatives on petroleum products</t>
  </si>
  <si>
    <t xml:space="preserve">Cash generated from operations </t>
  </si>
  <si>
    <t>Net cash flow from operating activities</t>
  </si>
  <si>
    <t>Withdrawal of bank deposits, net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</si>
  <si>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</si>
  <si>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</si>
  <si>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</si>
  <si>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</si>
  <si>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r>
      <t>INTERIM 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</si>
  <si>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Transfer of difference between par and fair value of the loan received from Samruk-Kazyna to the Company due to settlement </t>
  </si>
  <si>
    <t>Share buyback by subsidiary</t>
  </si>
  <si>
    <t>As at December 31, 2020 (audited)</t>
  </si>
  <si>
    <t>For the three months ended, June 30</t>
  </si>
  <si>
    <t>For the six months ended, June 30</t>
  </si>
  <si>
    <t>Share in profit of joint ventures and</t>
  </si>
  <si>
    <t>associates, net</t>
  </si>
  <si>
    <t>Gain on sale of joint venture</t>
  </si>
  <si>
    <t>Impairment of property, plant and equipment, exploration and evaluation assets, intangible assets and assets classified as held for sale</t>
  </si>
  <si>
    <t>Exploration expenses</t>
  </si>
  <si>
    <t>Loss on disposal of subsidiaries</t>
  </si>
  <si>
    <t>Net foreign exchange (loss)/gain</t>
  </si>
  <si>
    <t>Profit/(loss) before income tax</t>
  </si>
  <si>
    <t>Income tax expenses</t>
  </si>
  <si>
    <t>Net profit/(loss) for the period</t>
  </si>
  <si>
    <t xml:space="preserve">attributable to: </t>
  </si>
  <si>
    <t>For the three months ended June 30</t>
  </si>
  <si>
    <t>Net other comprehensive income/(loss) to be reclassified to profit or loss in subsequent periods</t>
  </si>
  <si>
    <t>Other comprehensive income/(loss) not to be reclassified to profit or loss in subsequent periods</t>
  </si>
  <si>
    <t>Actuarial gain/(loss) on defined benefit plans of the joint ventures</t>
  </si>
  <si>
    <t>Net other comprehensive income/(loss) not to be reclassified to profit or loss in subsequent periods</t>
  </si>
  <si>
    <t>Net other comprehensive income/(loss) for the period</t>
  </si>
  <si>
    <t>Total comprehensive income/(loss) for the period, net of tax</t>
  </si>
  <si>
    <t>Total comprehensive income/(loss) for the period attributable to:</t>
  </si>
  <si>
    <r>
      <t xml:space="preserve">Earnings per share* – </t>
    </r>
    <r>
      <rPr>
        <sz val="9"/>
        <color theme="1"/>
        <rFont val="Arial"/>
        <family val="2"/>
        <charset val="204"/>
      </rPr>
      <t>Tenge thousands</t>
    </r>
    <r>
      <rPr>
        <b/>
        <sz val="9"/>
        <color theme="1"/>
        <rFont val="Arial"/>
        <family val="2"/>
        <charset val="204"/>
      </rPr>
      <t xml:space="preserve"> </t>
    </r>
  </si>
  <si>
    <t>June 30,</t>
  </si>
  <si>
    <t xml:space="preserve">December 31, </t>
  </si>
  <si>
    <t>Deferred income tax assets</t>
  </si>
  <si>
    <t>Borrowings</t>
  </si>
  <si>
    <r>
      <t xml:space="preserve">Book value per ordinary share – </t>
    </r>
    <r>
      <rPr>
        <sz val="9"/>
        <color theme="1"/>
        <rFont val="Arial"/>
        <family val="2"/>
        <charset val="204"/>
      </rPr>
      <t>Tenge thousands</t>
    </r>
  </si>
  <si>
    <t>For the six months ended June 30,</t>
  </si>
  <si>
    <t xml:space="preserve">  </t>
  </si>
  <si>
    <t xml:space="preserve">Profit before income tax  </t>
  </si>
  <si>
    <t>Allowance for / (reversal of) obsolete inventories</t>
  </si>
  <si>
    <t xml:space="preserve">Proceeds from disposal of subsidiaries, net of cash disposed </t>
  </si>
  <si>
    <t>Reservation of cash for payment of borrowings</t>
  </si>
  <si>
    <t>Repayment of loans due from related parties</t>
  </si>
  <si>
    <t xml:space="preserve">Dividends paid to Samruk-Kazyna </t>
  </si>
  <si>
    <t xml:space="preserve">Dividends paid to non-controlling interests </t>
  </si>
  <si>
    <t>Effects of exchange rate changes on cash and cash equivalents</t>
  </si>
  <si>
    <t>Cash and cash equivalents, at the beginning of the period</t>
  </si>
  <si>
    <t>Non-</t>
  </si>
  <si>
    <t>controlling interest</t>
  </si>
  <si>
    <t xml:space="preserve">As at December 31, 2019 (audited) </t>
  </si>
  <si>
    <t>Other comprehensive income</t>
  </si>
  <si>
    <t>Pipelines contributed by the Government</t>
  </si>
  <si>
    <t xml:space="preserve">Dividends </t>
  </si>
  <si>
    <t>As at June 30, 2020 (unaudited)</t>
  </si>
  <si>
    <t>Equity contribution to subsidiary</t>
  </si>
  <si>
    <t>As at June 30,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</si>
</sst>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164" fontId="6" fillId="0" borderId="5" xfId="1" applyFont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horizontal="left" vertical="center" wrapText="1"/>
    </xf>
    <xf numFmtId="165" fontId="5" fillId="0" borderId="2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vertical="center" wrapText="1"/>
    </xf>
    <xf numFmtId="165" fontId="5" fillId="0" borderId="4" xfId="1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6" fillId="0" borderId="5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horizontal="left" vertical="center" wrapText="1"/>
    </xf>
    <xf numFmtId="165" fontId="0" fillId="0" borderId="0" xfId="1" applyNumberFormat="1" applyFont="1"/>
    <xf numFmtId="165" fontId="5" fillId="0" borderId="0" xfId="1" applyNumberFormat="1" applyFont="1" applyAlignment="1">
      <alignment horizontal="left" vertical="center"/>
    </xf>
    <xf numFmtId="165" fontId="5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165" fontId="6" fillId="0" borderId="6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5" fillId="0" borderId="5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165" fontId="11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5" fillId="0" borderId="6" xfId="1" applyNumberFormat="1" applyFont="1" applyBorder="1" applyAlignment="1">
      <alignment vertical="center" wrapText="1"/>
    </xf>
    <xf numFmtId="165" fontId="6" fillId="0" borderId="6" xfId="1" applyNumberFormat="1" applyFont="1" applyBorder="1" applyAlignment="1">
      <alignment vertical="center" wrapText="1"/>
    </xf>
    <xf numFmtId="0" fontId="0" fillId="0" borderId="0" xfId="0" applyAlignment="1"/>
    <xf numFmtId="166" fontId="5" fillId="0" borderId="4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topLeftCell="A49" zoomScale="80" zoomScaleNormal="80" workbookViewId="0">
      <selection activeCell="D86" sqref="D86"/>
    </sheetView>
  </sheetViews>
  <sheetFormatPr defaultRowHeight="15" x14ac:dyDescent="0.25"/>
  <cols>
    <col min="2" max="2" width="55.42578125" customWidth="1"/>
    <col min="4" max="4" width="14.85546875" customWidth="1"/>
    <col min="5" max="5" width="17.28515625" customWidth="1"/>
    <col min="6" max="7" width="15.5703125" style="41" customWidth="1"/>
  </cols>
  <sheetData>
    <row r="2" spans="2:5" ht="15.75" x14ac:dyDescent="0.25">
      <c r="B2" s="13" t="s">
        <v>55</v>
      </c>
    </row>
    <row r="5" spans="2:5" x14ac:dyDescent="0.25">
      <c r="B5" s="48" t="s">
        <v>0</v>
      </c>
      <c r="C5" s="50" t="s">
        <v>1</v>
      </c>
      <c r="D5" s="33" t="s">
        <v>167</v>
      </c>
      <c r="E5" s="45" t="s">
        <v>168</v>
      </c>
    </row>
    <row r="6" spans="2:5" x14ac:dyDescent="0.25">
      <c r="B6" s="48"/>
      <c r="C6" s="50"/>
      <c r="D6" s="33">
        <v>2021</v>
      </c>
      <c r="E6" s="45">
        <v>2020</v>
      </c>
    </row>
    <row r="7" spans="2:5" ht="15.75" thickBot="1" x14ac:dyDescent="0.3">
      <c r="B7" s="49"/>
      <c r="C7" s="51"/>
      <c r="D7" s="32" t="s">
        <v>2</v>
      </c>
      <c r="E7" s="44" t="s">
        <v>30</v>
      </c>
    </row>
    <row r="8" spans="2:5" x14ac:dyDescent="0.25">
      <c r="B8" s="23" t="s">
        <v>3</v>
      </c>
      <c r="C8" s="27"/>
      <c r="D8" s="38"/>
      <c r="E8" s="30"/>
    </row>
    <row r="9" spans="2:5" x14ac:dyDescent="0.25">
      <c r="B9" s="38" t="s">
        <v>31</v>
      </c>
      <c r="C9" s="29"/>
      <c r="D9" s="38"/>
      <c r="E9" s="30"/>
    </row>
    <row r="10" spans="2:5" x14ac:dyDescent="0.25">
      <c r="B10" s="38" t="s">
        <v>32</v>
      </c>
      <c r="C10" s="29"/>
      <c r="D10" s="33"/>
      <c r="E10" s="45"/>
    </row>
    <row r="11" spans="2:5" x14ac:dyDescent="0.25">
      <c r="B11" s="30" t="s">
        <v>33</v>
      </c>
      <c r="C11" s="29">
        <v>14</v>
      </c>
      <c r="D11" s="15">
        <v>4299332</v>
      </c>
      <c r="E11" s="24">
        <v>4369745</v>
      </c>
    </row>
    <row r="12" spans="2:5" x14ac:dyDescent="0.25">
      <c r="B12" s="30" t="s">
        <v>34</v>
      </c>
      <c r="C12" s="29"/>
      <c r="D12" s="15">
        <v>67573</v>
      </c>
      <c r="E12" s="24">
        <v>53661</v>
      </c>
    </row>
    <row r="13" spans="2:5" x14ac:dyDescent="0.25">
      <c r="B13" s="30" t="s">
        <v>35</v>
      </c>
      <c r="C13" s="29"/>
      <c r="D13" s="15">
        <v>142686</v>
      </c>
      <c r="E13" s="24">
        <v>158385</v>
      </c>
    </row>
    <row r="14" spans="2:5" x14ac:dyDescent="0.25">
      <c r="B14" s="30" t="s">
        <v>36</v>
      </c>
      <c r="C14" s="29"/>
      <c r="D14" s="15">
        <v>21601</v>
      </c>
      <c r="E14" s="24">
        <v>22826</v>
      </c>
    </row>
    <row r="15" spans="2:5" x14ac:dyDescent="0.25">
      <c r="B15" s="30" t="s">
        <v>37</v>
      </c>
      <c r="C15" s="29"/>
      <c r="D15" s="15">
        <v>166317</v>
      </c>
      <c r="E15" s="24">
        <v>168481</v>
      </c>
    </row>
    <row r="16" spans="2:5" x14ac:dyDescent="0.25">
      <c r="B16" s="30" t="s">
        <v>38</v>
      </c>
      <c r="C16" s="29">
        <v>15</v>
      </c>
      <c r="D16" s="15">
        <v>55262</v>
      </c>
      <c r="E16" s="24">
        <v>56528</v>
      </c>
    </row>
    <row r="17" spans="2:7" x14ac:dyDescent="0.25">
      <c r="B17" s="30" t="s">
        <v>39</v>
      </c>
      <c r="C17" s="29">
        <v>16</v>
      </c>
      <c r="D17" s="15">
        <v>6905434</v>
      </c>
      <c r="E17" s="24">
        <v>6471021</v>
      </c>
    </row>
    <row r="18" spans="2:7" x14ac:dyDescent="0.25">
      <c r="B18" s="30" t="s">
        <v>169</v>
      </c>
      <c r="C18" s="29"/>
      <c r="D18" s="15">
        <v>52866</v>
      </c>
      <c r="E18" s="24">
        <v>58590</v>
      </c>
    </row>
    <row r="19" spans="2:7" x14ac:dyDescent="0.25">
      <c r="B19" s="30" t="s">
        <v>40</v>
      </c>
      <c r="C19" s="29"/>
      <c r="D19" s="15">
        <v>78429</v>
      </c>
      <c r="E19" s="24">
        <v>94481</v>
      </c>
    </row>
    <row r="20" spans="2:7" x14ac:dyDescent="0.25">
      <c r="B20" s="30" t="s">
        <v>41</v>
      </c>
      <c r="C20" s="29"/>
      <c r="D20" s="15">
        <v>27984</v>
      </c>
      <c r="E20" s="24">
        <v>23343</v>
      </c>
    </row>
    <row r="21" spans="2:7" x14ac:dyDescent="0.25">
      <c r="B21" s="30" t="s">
        <v>42</v>
      </c>
      <c r="C21" s="29"/>
      <c r="D21" s="15">
        <v>716595</v>
      </c>
      <c r="E21" s="24">
        <v>684610</v>
      </c>
    </row>
    <row r="22" spans="2:7" x14ac:dyDescent="0.25">
      <c r="B22" s="30" t="s">
        <v>43</v>
      </c>
      <c r="C22" s="29"/>
      <c r="D22" s="15">
        <v>20043</v>
      </c>
      <c r="E22" s="24">
        <v>11651</v>
      </c>
    </row>
    <row r="23" spans="2:7" ht="15.75" thickBot="1" x14ac:dyDescent="0.3">
      <c r="B23" s="30" t="s">
        <v>44</v>
      </c>
      <c r="C23" s="29"/>
      <c r="D23" s="15">
        <v>8671</v>
      </c>
      <c r="E23" s="24">
        <v>3542</v>
      </c>
    </row>
    <row r="24" spans="2:7" ht="15.75" thickBot="1" x14ac:dyDescent="0.3">
      <c r="B24" s="4"/>
      <c r="C24" s="8"/>
      <c r="D24" s="34">
        <v>12562793</v>
      </c>
      <c r="E24" s="35">
        <v>12176864</v>
      </c>
      <c r="F24" s="41">
        <f>SUM(D11:D23)-D24</f>
        <v>0</v>
      </c>
      <c r="G24" s="41">
        <f>SUM(E11:E23)-E24</f>
        <v>0</v>
      </c>
    </row>
    <row r="25" spans="2:7" x14ac:dyDescent="0.25">
      <c r="B25" s="30" t="s">
        <v>3</v>
      </c>
      <c r="C25" s="29"/>
      <c r="D25" s="38"/>
      <c r="E25" s="30"/>
    </row>
    <row r="26" spans="2:7" x14ac:dyDescent="0.25">
      <c r="B26" s="38" t="s">
        <v>45</v>
      </c>
      <c r="C26" s="29"/>
      <c r="D26" s="38"/>
      <c r="E26" s="30"/>
    </row>
    <row r="27" spans="2:7" x14ac:dyDescent="0.25">
      <c r="B27" s="30" t="s">
        <v>46</v>
      </c>
      <c r="C27" s="29"/>
      <c r="D27" s="15">
        <v>246938</v>
      </c>
      <c r="E27" s="24">
        <v>228065</v>
      </c>
    </row>
    <row r="28" spans="2:7" x14ac:dyDescent="0.25">
      <c r="B28" s="30" t="s">
        <v>40</v>
      </c>
      <c r="C28" s="29"/>
      <c r="D28" s="15">
        <v>62417</v>
      </c>
      <c r="E28" s="24">
        <v>106695</v>
      </c>
    </row>
    <row r="29" spans="2:7" x14ac:dyDescent="0.25">
      <c r="B29" s="30" t="s">
        <v>47</v>
      </c>
      <c r="C29" s="29"/>
      <c r="D29" s="15">
        <v>36583</v>
      </c>
      <c r="E29" s="24">
        <v>70301</v>
      </c>
    </row>
    <row r="30" spans="2:7" x14ac:dyDescent="0.25">
      <c r="B30" s="30" t="s">
        <v>48</v>
      </c>
      <c r="C30" s="29">
        <v>17</v>
      </c>
      <c r="D30" s="15">
        <v>561344</v>
      </c>
      <c r="E30" s="24">
        <v>422821</v>
      </c>
    </row>
    <row r="31" spans="2:7" x14ac:dyDescent="0.25">
      <c r="B31" s="30" t="s">
        <v>49</v>
      </c>
      <c r="C31" s="29">
        <v>15</v>
      </c>
      <c r="D31" s="15">
        <v>252597</v>
      </c>
      <c r="E31" s="24">
        <v>282472</v>
      </c>
    </row>
    <row r="32" spans="2:7" x14ac:dyDescent="0.25">
      <c r="B32" s="30" t="s">
        <v>42</v>
      </c>
      <c r="C32" s="29"/>
      <c r="D32" s="15">
        <v>27872</v>
      </c>
      <c r="E32" s="24">
        <v>27795</v>
      </c>
    </row>
    <row r="33" spans="2:7" x14ac:dyDescent="0.25">
      <c r="B33" s="30" t="s">
        <v>50</v>
      </c>
      <c r="C33" s="29">
        <v>17</v>
      </c>
      <c r="D33" s="15">
        <v>117619</v>
      </c>
      <c r="E33" s="36">
        <v>57071</v>
      </c>
    </row>
    <row r="34" spans="2:7" x14ac:dyDescent="0.25">
      <c r="B34" s="30" t="s">
        <v>51</v>
      </c>
      <c r="C34" s="29">
        <v>17</v>
      </c>
      <c r="D34" s="15">
        <v>99078</v>
      </c>
      <c r="E34" s="36">
        <v>88821</v>
      </c>
    </row>
    <row r="35" spans="2:7" ht="15.75" thickBot="1" x14ac:dyDescent="0.3">
      <c r="B35" s="40" t="s">
        <v>52</v>
      </c>
      <c r="C35" s="37">
        <v>18</v>
      </c>
      <c r="D35" s="16">
        <v>1444944</v>
      </c>
      <c r="E35" s="17">
        <v>1145864</v>
      </c>
    </row>
    <row r="36" spans="2:7" x14ac:dyDescent="0.25">
      <c r="B36" s="38"/>
      <c r="C36" s="29"/>
      <c r="D36" s="15">
        <v>2849392</v>
      </c>
      <c r="E36" s="24">
        <v>2429905</v>
      </c>
      <c r="F36" s="41">
        <f>SUM(D27:D35)-D36</f>
        <v>0</v>
      </c>
      <c r="G36" s="41">
        <f>SUM(E27:E35)-E36</f>
        <v>0</v>
      </c>
    </row>
    <row r="37" spans="2:7" x14ac:dyDescent="0.25">
      <c r="B37" s="30" t="s">
        <v>3</v>
      </c>
      <c r="C37" s="29"/>
      <c r="D37" s="38"/>
      <c r="E37" s="30"/>
    </row>
    <row r="38" spans="2:7" ht="15.75" thickBot="1" x14ac:dyDescent="0.3">
      <c r="B38" s="40" t="s">
        <v>53</v>
      </c>
      <c r="C38" s="37">
        <v>14</v>
      </c>
      <c r="D38" s="16">
        <v>49408</v>
      </c>
      <c r="E38" s="17">
        <v>46518</v>
      </c>
    </row>
    <row r="39" spans="2:7" ht="15.75" thickBot="1" x14ac:dyDescent="0.3">
      <c r="B39" s="39"/>
      <c r="C39" s="28"/>
      <c r="D39" s="16">
        <v>2898800</v>
      </c>
      <c r="E39" s="17">
        <v>2476423</v>
      </c>
      <c r="F39" s="41">
        <f>SUM(D36:D38)-D39</f>
        <v>0</v>
      </c>
      <c r="G39" s="41">
        <f>SUM(E36:E38)-E39</f>
        <v>0</v>
      </c>
    </row>
    <row r="40" spans="2:7" ht="15.75" thickBot="1" x14ac:dyDescent="0.3">
      <c r="B40" s="5" t="s">
        <v>54</v>
      </c>
      <c r="C40" s="9"/>
      <c r="D40" s="18">
        <v>15461593</v>
      </c>
      <c r="E40" s="19">
        <v>14653287</v>
      </c>
      <c r="F40" s="41">
        <f>D39+D24-D40</f>
        <v>0</v>
      </c>
      <c r="G40" s="41">
        <f>E39+E24-E40</f>
        <v>0</v>
      </c>
    </row>
    <row r="41" spans="2:7" ht="15.75" thickTop="1" x14ac:dyDescent="0.25"/>
    <row r="43" spans="2:7" x14ac:dyDescent="0.25">
      <c r="B43" s="48" t="s">
        <v>0</v>
      </c>
      <c r="C43" s="50" t="s">
        <v>1</v>
      </c>
      <c r="D43" s="33" t="s">
        <v>167</v>
      </c>
      <c r="E43" s="45" t="s">
        <v>128</v>
      </c>
    </row>
    <row r="44" spans="2:7" x14ac:dyDescent="0.25">
      <c r="B44" s="48"/>
      <c r="C44" s="50"/>
      <c r="D44" s="33">
        <v>2021</v>
      </c>
      <c r="E44" s="45" t="s">
        <v>30</v>
      </c>
    </row>
    <row r="45" spans="2:7" ht="15.75" thickBot="1" x14ac:dyDescent="0.3">
      <c r="B45" s="49"/>
      <c r="C45" s="51"/>
      <c r="D45" s="32" t="s">
        <v>2</v>
      </c>
      <c r="E45" s="1"/>
    </row>
    <row r="46" spans="2:7" x14ac:dyDescent="0.25">
      <c r="B46" s="23" t="s">
        <v>3</v>
      </c>
      <c r="C46" s="27"/>
      <c r="D46" s="38"/>
      <c r="E46" s="30"/>
    </row>
    <row r="47" spans="2:7" x14ac:dyDescent="0.25">
      <c r="B47" s="38" t="s">
        <v>56</v>
      </c>
      <c r="C47" s="29"/>
      <c r="D47" s="33"/>
      <c r="E47" s="45"/>
    </row>
    <row r="48" spans="2:7" x14ac:dyDescent="0.25">
      <c r="B48" s="38" t="s">
        <v>57</v>
      </c>
      <c r="C48" s="29"/>
      <c r="D48" s="33"/>
      <c r="E48" s="45"/>
    </row>
    <row r="49" spans="2:7" x14ac:dyDescent="0.25">
      <c r="B49" s="30" t="s">
        <v>58</v>
      </c>
      <c r="C49" s="29"/>
      <c r="D49" s="15">
        <v>916541</v>
      </c>
      <c r="E49" s="24">
        <v>916541</v>
      </c>
    </row>
    <row r="50" spans="2:7" x14ac:dyDescent="0.25">
      <c r="B50" s="30" t="s">
        <v>59</v>
      </c>
      <c r="C50" s="29"/>
      <c r="D50" s="15">
        <v>8981</v>
      </c>
      <c r="E50" s="24">
        <v>8981</v>
      </c>
    </row>
    <row r="51" spans="2:7" x14ac:dyDescent="0.25">
      <c r="B51" s="30" t="s">
        <v>60</v>
      </c>
      <c r="C51" s="29"/>
      <c r="D51" s="38">
        <v>-525</v>
      </c>
      <c r="E51" s="30">
        <v>58</v>
      </c>
    </row>
    <row r="52" spans="2:7" x14ac:dyDescent="0.25">
      <c r="B52" s="30" t="s">
        <v>61</v>
      </c>
      <c r="C52" s="29"/>
      <c r="D52" s="15">
        <v>2219418</v>
      </c>
      <c r="E52" s="24">
        <v>2146035</v>
      </c>
    </row>
    <row r="53" spans="2:7" ht="15.75" thickBot="1" x14ac:dyDescent="0.3">
      <c r="B53" s="40" t="s">
        <v>62</v>
      </c>
      <c r="C53" s="37"/>
      <c r="D53" s="16">
        <v>6227728</v>
      </c>
      <c r="E53" s="17">
        <v>5636705</v>
      </c>
    </row>
    <row r="54" spans="2:7" x14ac:dyDescent="0.25">
      <c r="B54" s="38" t="s">
        <v>63</v>
      </c>
      <c r="C54" s="29"/>
      <c r="D54" s="15">
        <v>9372143</v>
      </c>
      <c r="E54" s="24">
        <v>8708320</v>
      </c>
      <c r="F54" s="41">
        <f>SUM(D49:D53)-D54</f>
        <v>0</v>
      </c>
      <c r="G54" s="41">
        <f>SUM(E49:E53)-E54</f>
        <v>0</v>
      </c>
    </row>
    <row r="55" spans="2:7" x14ac:dyDescent="0.25">
      <c r="B55" s="30" t="s">
        <v>3</v>
      </c>
      <c r="C55" s="29"/>
      <c r="D55" s="38"/>
      <c r="E55" s="30"/>
    </row>
    <row r="56" spans="2:7" ht="15.75" thickBot="1" x14ac:dyDescent="0.3">
      <c r="B56" s="40" t="s">
        <v>64</v>
      </c>
      <c r="C56" s="37"/>
      <c r="D56" s="16">
        <v>-72116</v>
      </c>
      <c r="E56" s="17">
        <v>-71641</v>
      </c>
    </row>
    <row r="57" spans="2:7" ht="15.75" thickBot="1" x14ac:dyDescent="0.3">
      <c r="B57" s="39" t="s">
        <v>65</v>
      </c>
      <c r="C57" s="37"/>
      <c r="D57" s="16">
        <v>9300027</v>
      </c>
      <c r="E57" s="17">
        <v>8636679</v>
      </c>
      <c r="F57" s="41">
        <f>SUM(D54:D56)-D57</f>
        <v>0</v>
      </c>
      <c r="G57" s="41">
        <f>SUM(E54:E56)-E57</f>
        <v>0</v>
      </c>
    </row>
    <row r="58" spans="2:7" x14ac:dyDescent="0.25">
      <c r="B58" s="38" t="s">
        <v>3</v>
      </c>
      <c r="C58" s="29"/>
      <c r="D58" s="38"/>
      <c r="E58" s="30"/>
    </row>
    <row r="59" spans="2:7" x14ac:dyDescent="0.25">
      <c r="B59" s="38" t="s">
        <v>66</v>
      </c>
      <c r="C59" s="29"/>
      <c r="D59" s="38"/>
      <c r="E59" s="30"/>
    </row>
    <row r="60" spans="2:7" x14ac:dyDescent="0.25">
      <c r="B60" s="30" t="s">
        <v>170</v>
      </c>
      <c r="C60" s="29">
        <v>19</v>
      </c>
      <c r="D60" s="15">
        <v>3652415</v>
      </c>
      <c r="E60" s="24">
        <v>3716892</v>
      </c>
    </row>
    <row r="61" spans="2:7" x14ac:dyDescent="0.25">
      <c r="B61" s="30" t="s">
        <v>67</v>
      </c>
      <c r="C61" s="29"/>
      <c r="D61" s="15">
        <v>307176</v>
      </c>
      <c r="E61" s="24">
        <v>303154</v>
      </c>
    </row>
    <row r="62" spans="2:7" x14ac:dyDescent="0.25">
      <c r="B62" s="30" t="s">
        <v>68</v>
      </c>
      <c r="C62" s="29"/>
      <c r="D62" s="15">
        <v>591446</v>
      </c>
      <c r="E62" s="24">
        <v>555894</v>
      </c>
    </row>
    <row r="63" spans="2:7" x14ac:dyDescent="0.25">
      <c r="B63" s="30" t="s">
        <v>69</v>
      </c>
      <c r="C63" s="29"/>
      <c r="D63" s="15">
        <v>44591</v>
      </c>
      <c r="E63" s="24">
        <v>45499</v>
      </c>
    </row>
    <row r="64" spans="2:7" x14ac:dyDescent="0.25">
      <c r="B64" s="30" t="s">
        <v>70</v>
      </c>
      <c r="C64" s="29">
        <v>20</v>
      </c>
      <c r="D64" s="15">
        <v>25919</v>
      </c>
      <c r="E64" s="24">
        <v>32963</v>
      </c>
    </row>
    <row r="65" spans="2:7" ht="15.75" thickBot="1" x14ac:dyDescent="0.3">
      <c r="B65" s="40" t="s">
        <v>71</v>
      </c>
      <c r="C65" s="37">
        <v>20</v>
      </c>
      <c r="D65" s="16">
        <v>54084</v>
      </c>
      <c r="E65" s="17">
        <v>28831</v>
      </c>
    </row>
    <row r="66" spans="2:7" ht="15.75" thickBot="1" x14ac:dyDescent="0.3">
      <c r="B66" s="30"/>
      <c r="C66" s="29"/>
      <c r="D66" s="15">
        <v>4675631</v>
      </c>
      <c r="E66" s="24">
        <v>4683233</v>
      </c>
      <c r="F66" s="41">
        <f>SUM(D60:D65)-D66</f>
        <v>0</v>
      </c>
      <c r="G66" s="41">
        <f>SUM(E60:E65)-E66</f>
        <v>0</v>
      </c>
    </row>
    <row r="67" spans="2:7" x14ac:dyDescent="0.25">
      <c r="B67" s="25" t="s">
        <v>3</v>
      </c>
      <c r="C67" s="14"/>
      <c r="D67" s="10"/>
      <c r="E67" s="25"/>
    </row>
    <row r="68" spans="2:7" x14ac:dyDescent="0.25">
      <c r="B68" s="38" t="s">
        <v>72</v>
      </c>
      <c r="C68" s="29"/>
      <c r="D68" s="38"/>
      <c r="E68" s="30"/>
    </row>
    <row r="69" spans="2:7" x14ac:dyDescent="0.25">
      <c r="B69" s="30" t="s">
        <v>170</v>
      </c>
      <c r="C69" s="29">
        <v>19</v>
      </c>
      <c r="D69" s="15">
        <v>467769</v>
      </c>
      <c r="E69" s="24">
        <v>361556</v>
      </c>
    </row>
    <row r="70" spans="2:7" x14ac:dyDescent="0.25">
      <c r="B70" s="30" t="s">
        <v>67</v>
      </c>
      <c r="C70" s="29"/>
      <c r="D70" s="15">
        <v>58960</v>
      </c>
      <c r="E70" s="24">
        <v>63235</v>
      </c>
    </row>
    <row r="71" spans="2:7" x14ac:dyDescent="0.25">
      <c r="B71" s="30" t="s">
        <v>73</v>
      </c>
      <c r="C71" s="29"/>
      <c r="D71" s="15">
        <v>29315</v>
      </c>
      <c r="E71" s="24">
        <v>8967</v>
      </c>
    </row>
    <row r="72" spans="2:7" x14ac:dyDescent="0.25">
      <c r="B72" s="30" t="s">
        <v>74</v>
      </c>
      <c r="C72" s="29">
        <v>20</v>
      </c>
      <c r="D72" s="15">
        <v>525939</v>
      </c>
      <c r="E72" s="24">
        <v>536922</v>
      </c>
    </row>
    <row r="73" spans="2:7" x14ac:dyDescent="0.25">
      <c r="B73" s="30" t="s">
        <v>75</v>
      </c>
      <c r="C73" s="29"/>
      <c r="D73" s="15">
        <v>136450</v>
      </c>
      <c r="E73" s="24">
        <v>130263</v>
      </c>
    </row>
    <row r="74" spans="2:7" x14ac:dyDescent="0.25">
      <c r="B74" s="30" t="s">
        <v>69</v>
      </c>
      <c r="C74" s="29"/>
      <c r="D74" s="15">
        <v>46253</v>
      </c>
      <c r="E74" s="24">
        <v>16971</v>
      </c>
    </row>
    <row r="75" spans="2:7" x14ac:dyDescent="0.25">
      <c r="B75" s="30" t="s">
        <v>76</v>
      </c>
      <c r="C75" s="29">
        <v>20</v>
      </c>
      <c r="D75" s="15">
        <v>88172</v>
      </c>
      <c r="E75" s="24">
        <v>86440</v>
      </c>
    </row>
    <row r="76" spans="2:7" ht="15.75" thickBot="1" x14ac:dyDescent="0.3">
      <c r="B76" s="40" t="s">
        <v>77</v>
      </c>
      <c r="C76" s="37">
        <v>20</v>
      </c>
      <c r="D76" s="16">
        <v>128747</v>
      </c>
      <c r="E76" s="17">
        <v>129021</v>
      </c>
    </row>
    <row r="77" spans="2:7" ht="15.75" thickBot="1" x14ac:dyDescent="0.3">
      <c r="B77" s="7"/>
      <c r="C77" s="9"/>
      <c r="D77" s="18">
        <v>1481605</v>
      </c>
      <c r="E77" s="19">
        <v>1333375</v>
      </c>
      <c r="F77" s="41">
        <f>SUM(D69:D76)-D77</f>
        <v>0</v>
      </c>
      <c r="G77" s="41">
        <f>SUM(E69:E76)-E77</f>
        <v>0</v>
      </c>
    </row>
    <row r="78" spans="2:7" ht="15.75" thickTop="1" x14ac:dyDescent="0.25">
      <c r="B78" s="30"/>
      <c r="C78" s="46"/>
      <c r="D78" s="120">
        <v>4330</v>
      </c>
      <c r="E78" s="81">
        <v>0</v>
      </c>
    </row>
    <row r="79" spans="2:7" ht="15.75" thickBot="1" x14ac:dyDescent="0.3">
      <c r="B79" s="40" t="s">
        <v>129</v>
      </c>
      <c r="C79" s="47"/>
      <c r="D79" s="121"/>
      <c r="E79" s="122"/>
    </row>
    <row r="80" spans="2:7" ht="15.75" thickBot="1" x14ac:dyDescent="0.3">
      <c r="B80" s="39" t="s">
        <v>78</v>
      </c>
      <c r="C80" s="37"/>
      <c r="D80" s="16">
        <v>6161566</v>
      </c>
      <c r="E80" s="17">
        <v>6016608</v>
      </c>
      <c r="F80" s="41">
        <f>SUM(D77:D79,D66)-D80</f>
        <v>0</v>
      </c>
      <c r="G80" s="41">
        <f>SUM(E77:E79,E66)-E80</f>
        <v>0</v>
      </c>
    </row>
    <row r="81" spans="2:7" ht="15.75" thickBot="1" x14ac:dyDescent="0.3">
      <c r="B81" s="5" t="s">
        <v>79</v>
      </c>
      <c r="C81" s="6"/>
      <c r="D81" s="18">
        <v>15461593</v>
      </c>
      <c r="E81" s="19">
        <v>14653287</v>
      </c>
      <c r="F81" s="41">
        <f>D80+D57-D81</f>
        <v>0</v>
      </c>
      <c r="G81" s="41">
        <f>E80+E57-E81</f>
        <v>0</v>
      </c>
    </row>
    <row r="82" spans="2:7" ht="15.75" thickTop="1" x14ac:dyDescent="0.25">
      <c r="B82" s="38" t="s">
        <v>3</v>
      </c>
      <c r="C82" s="29"/>
      <c r="D82" s="38"/>
      <c r="E82" s="30"/>
    </row>
    <row r="83" spans="2:7" ht="15.75" thickBot="1" x14ac:dyDescent="0.3">
      <c r="B83" s="5" t="s">
        <v>171</v>
      </c>
      <c r="C83" s="6"/>
      <c r="D83" s="133">
        <v>14.97</v>
      </c>
      <c r="E83" s="134">
        <v>13.88</v>
      </c>
    </row>
    <row r="84" spans="2:7" s="42" customFormat="1" ht="15.75" thickTop="1" x14ac:dyDescent="0.25">
      <c r="D84" s="42">
        <f>D81-D40</f>
        <v>0</v>
      </c>
      <c r="E84" s="42">
        <f>E81-E40</f>
        <v>0</v>
      </c>
    </row>
  </sheetData>
  <mergeCells count="7">
    <mergeCell ref="C78:C79"/>
    <mergeCell ref="D78:D79"/>
    <mergeCell ref="E78:E79"/>
    <mergeCell ref="B5:B7"/>
    <mergeCell ref="C5:C7"/>
    <mergeCell ref="B43:B45"/>
    <mergeCell ref="C43:C4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70"/>
  <sheetViews>
    <sheetView topLeftCell="A40" zoomScale="80" zoomScaleNormal="80" workbookViewId="0">
      <selection activeCell="I70" sqref="I70"/>
    </sheetView>
  </sheetViews>
  <sheetFormatPr defaultRowHeight="15" x14ac:dyDescent="0.25"/>
  <cols>
    <col min="2" max="2" width="39.5703125" customWidth="1"/>
    <col min="4" max="4" width="12" customWidth="1"/>
    <col min="5" max="5" width="13.5703125" customWidth="1"/>
    <col min="6" max="6" width="12.28515625" style="42" customWidth="1"/>
    <col min="7" max="7" width="13.42578125" style="42" customWidth="1"/>
    <col min="8" max="8" width="9.140625" style="115" customWidth="1"/>
    <col min="9" max="11" width="9.140625" style="115"/>
  </cols>
  <sheetData>
    <row r="2" spans="2:11" x14ac:dyDescent="0.25">
      <c r="B2" t="s">
        <v>28</v>
      </c>
    </row>
    <row r="5" spans="2:11" ht="24" customHeight="1" thickBot="1" x14ac:dyDescent="0.3">
      <c r="B5" s="23"/>
      <c r="C5" s="27"/>
      <c r="D5" s="51" t="s">
        <v>145</v>
      </c>
      <c r="E5" s="51"/>
      <c r="F5" s="51" t="s">
        <v>146</v>
      </c>
      <c r="G5" s="51"/>
    </row>
    <row r="6" spans="2:11" x14ac:dyDescent="0.25">
      <c r="B6" s="48" t="s">
        <v>0</v>
      </c>
      <c r="C6" s="50" t="s">
        <v>1</v>
      </c>
      <c r="D6" s="31">
        <v>2021</v>
      </c>
      <c r="E6" s="43">
        <v>2020</v>
      </c>
      <c r="F6" s="31">
        <v>2021</v>
      </c>
      <c r="G6" s="43">
        <v>2020</v>
      </c>
    </row>
    <row r="7" spans="2:11" ht="15.75" thickBot="1" x14ac:dyDescent="0.3">
      <c r="B7" s="49"/>
      <c r="C7" s="51"/>
      <c r="D7" s="32" t="s">
        <v>2</v>
      </c>
      <c r="E7" s="44" t="s">
        <v>2</v>
      </c>
      <c r="F7" s="32" t="s">
        <v>2</v>
      </c>
      <c r="G7" s="44" t="s">
        <v>2</v>
      </c>
    </row>
    <row r="8" spans="2:11" x14ac:dyDescent="0.25">
      <c r="B8" s="23" t="s">
        <v>3</v>
      </c>
      <c r="C8" s="27"/>
      <c r="D8" s="33"/>
      <c r="E8" s="45"/>
      <c r="F8" s="45"/>
      <c r="G8" s="45"/>
    </row>
    <row r="9" spans="2:11" x14ac:dyDescent="0.25">
      <c r="B9" s="38" t="s">
        <v>4</v>
      </c>
      <c r="C9" s="27"/>
      <c r="D9" s="82"/>
      <c r="E9" s="83"/>
      <c r="F9" s="83"/>
      <c r="G9" s="83"/>
    </row>
    <row r="10" spans="2:11" x14ac:dyDescent="0.25">
      <c r="B10" s="30" t="s">
        <v>5</v>
      </c>
      <c r="C10" s="29">
        <v>4</v>
      </c>
      <c r="D10" s="82">
        <v>1688668</v>
      </c>
      <c r="E10" s="83">
        <v>877981</v>
      </c>
      <c r="F10" s="82">
        <v>3122119</v>
      </c>
      <c r="G10" s="83">
        <v>2254095</v>
      </c>
    </row>
    <row r="11" spans="2:11" x14ac:dyDescent="0.25">
      <c r="B11" s="30" t="s">
        <v>147</v>
      </c>
      <c r="C11" s="53">
        <v>5</v>
      </c>
      <c r="D11" s="84">
        <v>263498</v>
      </c>
      <c r="E11" s="85">
        <v>158964</v>
      </c>
      <c r="F11" s="84">
        <v>481224</v>
      </c>
      <c r="G11" s="85">
        <v>224280</v>
      </c>
    </row>
    <row r="12" spans="2:11" x14ac:dyDescent="0.25">
      <c r="B12" s="30" t="s">
        <v>148</v>
      </c>
      <c r="C12" s="53"/>
      <c r="D12" s="84"/>
      <c r="E12" s="85"/>
      <c r="F12" s="84"/>
      <c r="G12" s="85"/>
    </row>
    <row r="13" spans="2:11" x14ac:dyDescent="0.25">
      <c r="B13" s="30" t="s">
        <v>7</v>
      </c>
      <c r="C13" s="29">
        <v>12</v>
      </c>
      <c r="D13" s="82">
        <v>24539</v>
      </c>
      <c r="E13" s="83">
        <v>26516</v>
      </c>
      <c r="F13" s="82">
        <v>46087</v>
      </c>
      <c r="G13" s="83">
        <v>63531</v>
      </c>
    </row>
    <row r="14" spans="2:11" x14ac:dyDescent="0.25">
      <c r="B14" s="30" t="s">
        <v>149</v>
      </c>
      <c r="C14" s="29"/>
      <c r="D14" s="82">
        <v>2674</v>
      </c>
      <c r="E14" s="83">
        <v>0</v>
      </c>
      <c r="F14" s="82">
        <v>2674</v>
      </c>
      <c r="G14" s="83">
        <v>0</v>
      </c>
    </row>
    <row r="15" spans="2:11" ht="15.75" thickBot="1" x14ac:dyDescent="0.3">
      <c r="B15" s="30" t="s">
        <v>8</v>
      </c>
      <c r="C15" s="29">
        <v>23</v>
      </c>
      <c r="D15" s="82">
        <v>19222</v>
      </c>
      <c r="E15" s="83">
        <v>3154</v>
      </c>
      <c r="F15" s="82">
        <v>31146</v>
      </c>
      <c r="G15" s="83">
        <v>11764</v>
      </c>
    </row>
    <row r="16" spans="2:11" ht="15.75" thickBot="1" x14ac:dyDescent="0.3">
      <c r="B16" s="2" t="s">
        <v>9</v>
      </c>
      <c r="C16" s="3"/>
      <c r="D16" s="86">
        <v>1998601</v>
      </c>
      <c r="E16" s="87">
        <v>1066615</v>
      </c>
      <c r="F16" s="86">
        <v>3683250</v>
      </c>
      <c r="G16" s="87">
        <v>2553670</v>
      </c>
      <c r="H16" s="116">
        <f>SUM(D10:D15)-D16</f>
        <v>0</v>
      </c>
      <c r="I16" s="116">
        <f t="shared" ref="I16:K16" si="0">SUM(E10:E15)-E16</f>
        <v>0</v>
      </c>
      <c r="J16" s="116">
        <f t="shared" si="0"/>
        <v>0</v>
      </c>
      <c r="K16" s="116">
        <f t="shared" si="0"/>
        <v>0</v>
      </c>
    </row>
    <row r="17" spans="2:11" x14ac:dyDescent="0.25">
      <c r="B17" s="38" t="s">
        <v>3</v>
      </c>
      <c r="C17" s="27"/>
      <c r="D17" s="88"/>
      <c r="E17" s="83"/>
      <c r="F17" s="88"/>
      <c r="G17" s="83"/>
    </row>
    <row r="18" spans="2:11" x14ac:dyDescent="0.25">
      <c r="B18" s="38" t="s">
        <v>10</v>
      </c>
      <c r="C18" s="29"/>
      <c r="D18" s="88"/>
      <c r="E18" s="83"/>
      <c r="F18" s="88"/>
      <c r="G18" s="83"/>
    </row>
    <row r="19" spans="2:11" ht="24" x14ac:dyDescent="0.25">
      <c r="B19" s="30" t="s">
        <v>11</v>
      </c>
      <c r="C19" s="29">
        <v>6</v>
      </c>
      <c r="D19" s="88">
        <v>-941936</v>
      </c>
      <c r="E19" s="83">
        <v>-384506</v>
      </c>
      <c r="F19" s="88">
        <v>-1688978</v>
      </c>
      <c r="G19" s="83">
        <v>-1125890</v>
      </c>
    </row>
    <row r="20" spans="2:11" x14ac:dyDescent="0.25">
      <c r="B20" s="30" t="s">
        <v>12</v>
      </c>
      <c r="C20" s="29">
        <v>7</v>
      </c>
      <c r="D20" s="88">
        <v>-186546</v>
      </c>
      <c r="E20" s="83">
        <v>-189136</v>
      </c>
      <c r="F20" s="88">
        <v>-350777</v>
      </c>
      <c r="G20" s="83">
        <v>-363532</v>
      </c>
    </row>
    <row r="21" spans="2:11" x14ac:dyDescent="0.25">
      <c r="B21" s="30" t="s">
        <v>13</v>
      </c>
      <c r="C21" s="29">
        <v>8</v>
      </c>
      <c r="D21" s="88">
        <v>-105601</v>
      </c>
      <c r="E21" s="83">
        <v>-45187</v>
      </c>
      <c r="F21" s="88">
        <v>-197273</v>
      </c>
      <c r="G21" s="83">
        <v>-139480</v>
      </c>
    </row>
    <row r="22" spans="2:11" x14ac:dyDescent="0.25">
      <c r="B22" s="30" t="s">
        <v>14</v>
      </c>
      <c r="C22" s="29"/>
      <c r="D22" s="88">
        <v>-99291</v>
      </c>
      <c r="E22" s="83">
        <v>-88461</v>
      </c>
      <c r="F22" s="88">
        <v>-197394</v>
      </c>
      <c r="G22" s="83">
        <v>-180219</v>
      </c>
    </row>
    <row r="23" spans="2:11" x14ac:dyDescent="0.25">
      <c r="B23" s="30" t="s">
        <v>15</v>
      </c>
      <c r="C23" s="29">
        <v>9</v>
      </c>
      <c r="D23" s="88">
        <v>-111529</v>
      </c>
      <c r="E23" s="83">
        <v>-103836</v>
      </c>
      <c r="F23" s="88">
        <v>-234198</v>
      </c>
      <c r="G23" s="83">
        <v>-222485</v>
      </c>
    </row>
    <row r="24" spans="2:11" x14ac:dyDescent="0.25">
      <c r="B24" s="30" t="s">
        <v>16</v>
      </c>
      <c r="C24" s="29">
        <v>10</v>
      </c>
      <c r="D24" s="88">
        <v>-37135</v>
      </c>
      <c r="E24" s="83">
        <v>-37121</v>
      </c>
      <c r="F24" s="88">
        <v>-68744</v>
      </c>
      <c r="G24" s="83">
        <v>-74818</v>
      </c>
    </row>
    <row r="25" spans="2:11" ht="36" x14ac:dyDescent="0.25">
      <c r="B25" s="30" t="s">
        <v>150</v>
      </c>
      <c r="C25" s="29">
        <v>11</v>
      </c>
      <c r="D25" s="88">
        <v>-3780</v>
      </c>
      <c r="E25" s="83">
        <v>-164263</v>
      </c>
      <c r="F25" s="88">
        <v>-3774</v>
      </c>
      <c r="G25" s="83">
        <v>-225402</v>
      </c>
    </row>
    <row r="26" spans="2:11" x14ac:dyDescent="0.25">
      <c r="B26" s="30" t="s">
        <v>151</v>
      </c>
      <c r="C26" s="29">
        <v>11</v>
      </c>
      <c r="D26" s="88">
        <v>0</v>
      </c>
      <c r="E26" s="83">
        <v>0</v>
      </c>
      <c r="F26" s="88">
        <v>-19800</v>
      </c>
      <c r="G26" s="83">
        <v>0</v>
      </c>
    </row>
    <row r="27" spans="2:11" ht="24" x14ac:dyDescent="0.25">
      <c r="B27" s="30" t="s">
        <v>17</v>
      </c>
      <c r="C27" s="29"/>
      <c r="D27" s="88">
        <v>0</v>
      </c>
      <c r="E27" s="83">
        <v>0</v>
      </c>
      <c r="F27" s="88">
        <v>0</v>
      </c>
      <c r="G27" s="83">
        <v>-38000</v>
      </c>
    </row>
    <row r="28" spans="2:11" x14ac:dyDescent="0.25">
      <c r="B28" s="30" t="s">
        <v>18</v>
      </c>
      <c r="C28" s="29">
        <v>12</v>
      </c>
      <c r="D28" s="88">
        <v>-69170</v>
      </c>
      <c r="E28" s="83">
        <v>-68120</v>
      </c>
      <c r="F28" s="88">
        <v>-137189</v>
      </c>
      <c r="G28" s="83">
        <v>-135194</v>
      </c>
    </row>
    <row r="29" spans="2:11" x14ac:dyDescent="0.25">
      <c r="B29" s="30" t="s">
        <v>152</v>
      </c>
      <c r="C29" s="29"/>
      <c r="D29" s="88">
        <v>-1351</v>
      </c>
      <c r="E29" s="83">
        <v>0</v>
      </c>
      <c r="F29" s="88">
        <v>-1351</v>
      </c>
      <c r="G29" s="83">
        <v>0</v>
      </c>
    </row>
    <row r="30" spans="2:11" x14ac:dyDescent="0.25">
      <c r="B30" s="30" t="s">
        <v>19</v>
      </c>
      <c r="C30" s="29"/>
      <c r="D30" s="88">
        <v>-3729</v>
      </c>
      <c r="E30" s="83">
        <v>-7420</v>
      </c>
      <c r="F30" s="88">
        <v>-9484</v>
      </c>
      <c r="G30" s="83">
        <v>-14735</v>
      </c>
    </row>
    <row r="31" spans="2:11" ht="15.75" thickBot="1" x14ac:dyDescent="0.3">
      <c r="B31" s="30" t="s">
        <v>153</v>
      </c>
      <c r="C31" s="29"/>
      <c r="D31" s="88">
        <v>-4284</v>
      </c>
      <c r="E31" s="83">
        <v>-14618</v>
      </c>
      <c r="F31" s="88">
        <v>-658</v>
      </c>
      <c r="G31" s="83">
        <v>18119</v>
      </c>
    </row>
    <row r="32" spans="2:11" ht="15.75" thickBot="1" x14ac:dyDescent="0.3">
      <c r="B32" s="2" t="s">
        <v>20</v>
      </c>
      <c r="C32" s="3"/>
      <c r="D32" s="89">
        <v>-1564352</v>
      </c>
      <c r="E32" s="87">
        <v>-1102668</v>
      </c>
      <c r="F32" s="89">
        <v>-2909620</v>
      </c>
      <c r="G32" s="87">
        <v>-2501636</v>
      </c>
      <c r="H32" s="116">
        <f>SUM(D19:D31)-D32</f>
        <v>0</v>
      </c>
      <c r="I32" s="116">
        <f t="shared" ref="I32:K32" si="1">SUM(E19:E31)-E32</f>
        <v>0</v>
      </c>
      <c r="J32" s="116">
        <f t="shared" si="1"/>
        <v>0</v>
      </c>
      <c r="K32" s="116">
        <f t="shared" si="1"/>
        <v>0</v>
      </c>
    </row>
    <row r="33" spans="2:11" x14ac:dyDescent="0.25">
      <c r="B33" s="30" t="s">
        <v>3</v>
      </c>
      <c r="C33" s="29"/>
      <c r="D33" s="88"/>
      <c r="E33" s="83"/>
      <c r="F33" s="88"/>
      <c r="G33" s="83"/>
    </row>
    <row r="34" spans="2:11" x14ac:dyDescent="0.25">
      <c r="B34" s="38" t="s">
        <v>154</v>
      </c>
      <c r="C34" s="29"/>
      <c r="D34" s="88">
        <v>434249</v>
      </c>
      <c r="E34" s="83">
        <v>-36053</v>
      </c>
      <c r="F34" s="88">
        <v>773630</v>
      </c>
      <c r="G34" s="83">
        <v>52034</v>
      </c>
      <c r="H34" s="116">
        <f>D16+D32-D34</f>
        <v>0</v>
      </c>
      <c r="I34" s="116">
        <f t="shared" ref="I34:K34" si="2">E16+E32-E34</f>
        <v>0</v>
      </c>
      <c r="J34" s="116">
        <f t="shared" si="2"/>
        <v>0</v>
      </c>
      <c r="K34" s="116">
        <f t="shared" si="2"/>
        <v>0</v>
      </c>
    </row>
    <row r="35" spans="2:11" x14ac:dyDescent="0.25">
      <c r="B35" s="30" t="s">
        <v>3</v>
      </c>
      <c r="C35" s="29"/>
      <c r="D35" s="88"/>
      <c r="E35" s="83"/>
      <c r="F35" s="88"/>
      <c r="G35" s="83"/>
    </row>
    <row r="36" spans="2:11" ht="15.75" thickBot="1" x14ac:dyDescent="0.3">
      <c r="B36" s="40" t="s">
        <v>155</v>
      </c>
      <c r="C36" s="37">
        <v>13</v>
      </c>
      <c r="D36" s="90">
        <v>-75936</v>
      </c>
      <c r="E36" s="91">
        <v>-12757</v>
      </c>
      <c r="F36" s="90">
        <v>-129197</v>
      </c>
      <c r="G36" s="91">
        <v>-31330</v>
      </c>
    </row>
    <row r="37" spans="2:11" ht="15.75" thickBot="1" x14ac:dyDescent="0.3">
      <c r="B37" s="5" t="s">
        <v>156</v>
      </c>
      <c r="C37" s="6"/>
      <c r="D37" s="92">
        <v>358313</v>
      </c>
      <c r="E37" s="93">
        <v>-48810</v>
      </c>
      <c r="F37" s="92">
        <v>644433</v>
      </c>
      <c r="G37" s="93">
        <v>20704</v>
      </c>
      <c r="H37" s="116">
        <f>SUM(D34:D36)-D37</f>
        <v>0</v>
      </c>
      <c r="I37" s="116">
        <f t="shared" ref="I37:K37" si="3">SUM(E34:E36)-E37</f>
        <v>0</v>
      </c>
      <c r="J37" s="116">
        <f t="shared" si="3"/>
        <v>0</v>
      </c>
      <c r="K37" s="116">
        <f t="shared" si="3"/>
        <v>0</v>
      </c>
    </row>
    <row r="38" spans="2:11" ht="15.75" thickTop="1" x14ac:dyDescent="0.25">
      <c r="B38" s="38"/>
      <c r="C38" s="46"/>
      <c r="D38" s="94"/>
      <c r="E38" s="95"/>
      <c r="F38" s="94"/>
      <c r="G38" s="95"/>
    </row>
    <row r="39" spans="2:11" x14ac:dyDescent="0.25">
      <c r="B39" s="38" t="s">
        <v>156</v>
      </c>
      <c r="C39" s="53"/>
      <c r="D39" s="96"/>
      <c r="E39" s="85"/>
      <c r="F39" s="96"/>
      <c r="G39" s="85"/>
    </row>
    <row r="40" spans="2:11" x14ac:dyDescent="0.25">
      <c r="B40" s="38" t="s">
        <v>157</v>
      </c>
      <c r="C40" s="53"/>
      <c r="D40" s="96"/>
      <c r="E40" s="85"/>
      <c r="F40" s="96"/>
      <c r="G40" s="85"/>
    </row>
    <row r="41" spans="2:11" ht="15.75" customHeight="1" x14ac:dyDescent="0.25">
      <c r="B41" s="30" t="s">
        <v>21</v>
      </c>
      <c r="C41" s="29"/>
      <c r="D41" s="88">
        <v>357156</v>
      </c>
      <c r="E41" s="83">
        <v>17387</v>
      </c>
      <c r="F41" s="88">
        <v>643859</v>
      </c>
      <c r="G41" s="83">
        <v>103654</v>
      </c>
    </row>
    <row r="42" spans="2:11" ht="24" customHeight="1" thickBot="1" x14ac:dyDescent="0.3">
      <c r="B42" s="40" t="s">
        <v>22</v>
      </c>
      <c r="C42" s="37"/>
      <c r="D42" s="90">
        <v>1157</v>
      </c>
      <c r="E42" s="91">
        <v>-66197</v>
      </c>
      <c r="F42" s="90">
        <v>574</v>
      </c>
      <c r="G42" s="91">
        <v>-82950</v>
      </c>
    </row>
    <row r="43" spans="2:11" ht="15.75" thickBot="1" x14ac:dyDescent="0.3">
      <c r="B43" s="7"/>
      <c r="C43" s="6"/>
      <c r="D43" s="92">
        <v>358313</v>
      </c>
      <c r="E43" s="93">
        <v>-48810</v>
      </c>
      <c r="F43" s="92">
        <v>644433</v>
      </c>
      <c r="G43" s="93">
        <v>20704</v>
      </c>
      <c r="H43" s="116">
        <f>SUM(D41:D42)-D43</f>
        <v>0</v>
      </c>
      <c r="I43" s="116">
        <f t="shared" ref="I43:K43" si="4">SUM(E41:E42)-E43</f>
        <v>0</v>
      </c>
      <c r="J43" s="116">
        <f t="shared" si="4"/>
        <v>0</v>
      </c>
      <c r="K43" s="116">
        <f t="shared" si="4"/>
        <v>0</v>
      </c>
    </row>
    <row r="44" spans="2:11" ht="15.75" thickTop="1" x14ac:dyDescent="0.25">
      <c r="B44" s="38" t="s">
        <v>3</v>
      </c>
      <c r="C44" s="27"/>
      <c r="D44" s="42">
        <f t="shared" ref="D44:F44" si="5">D43-D37</f>
        <v>0</v>
      </c>
      <c r="E44" s="42">
        <f t="shared" si="5"/>
        <v>0</v>
      </c>
      <c r="F44" s="42">
        <f t="shared" si="5"/>
        <v>0</v>
      </c>
      <c r="G44" s="42">
        <f>G43-G37</f>
        <v>0</v>
      </c>
    </row>
    <row r="45" spans="2:11" ht="33" customHeight="1" thickBot="1" x14ac:dyDescent="0.3">
      <c r="B45" s="62"/>
      <c r="C45" s="63"/>
      <c r="D45" s="51" t="s">
        <v>158</v>
      </c>
      <c r="E45" s="51"/>
      <c r="F45" s="51" t="s">
        <v>146</v>
      </c>
      <c r="G45" s="51"/>
    </row>
    <row r="46" spans="2:11" x14ac:dyDescent="0.25">
      <c r="B46" s="111" t="s">
        <v>0</v>
      </c>
      <c r="C46" s="64" t="s">
        <v>1</v>
      </c>
      <c r="D46" s="113">
        <v>2021</v>
      </c>
      <c r="E46" s="114">
        <v>2020</v>
      </c>
      <c r="F46" s="113">
        <v>2021</v>
      </c>
      <c r="G46" s="114">
        <v>2020</v>
      </c>
    </row>
    <row r="47" spans="2:11" ht="15.75" thickBot="1" x14ac:dyDescent="0.3">
      <c r="B47" s="112"/>
      <c r="C47" s="70"/>
      <c r="D47" s="70" t="s">
        <v>2</v>
      </c>
      <c r="E47" s="75" t="s">
        <v>2</v>
      </c>
      <c r="F47" s="70" t="s">
        <v>2</v>
      </c>
      <c r="G47" s="75" t="s">
        <v>2</v>
      </c>
    </row>
    <row r="48" spans="2:11" x14ac:dyDescent="0.25">
      <c r="B48" s="64" t="s">
        <v>3</v>
      </c>
      <c r="C48" s="63"/>
      <c r="D48" s="113"/>
      <c r="E48" s="113"/>
      <c r="F48" s="114"/>
      <c r="G48" s="114"/>
    </row>
    <row r="49" spans="2:12" x14ac:dyDescent="0.25">
      <c r="B49" s="64" t="s">
        <v>23</v>
      </c>
      <c r="C49" s="63"/>
      <c r="D49" s="64"/>
      <c r="E49" s="64"/>
      <c r="F49" s="64"/>
      <c r="G49" s="64"/>
    </row>
    <row r="50" spans="2:12" x14ac:dyDescent="0.25">
      <c r="B50" s="62" t="s">
        <v>24</v>
      </c>
      <c r="C50" s="65"/>
      <c r="D50" s="103"/>
      <c r="E50" s="103"/>
      <c r="F50" s="103"/>
      <c r="G50" s="103"/>
      <c r="H50" s="117"/>
      <c r="I50" s="117"/>
      <c r="J50" s="117"/>
      <c r="K50" s="117"/>
      <c r="L50" s="97"/>
    </row>
    <row r="51" spans="2:12" ht="15.75" x14ac:dyDescent="0.25">
      <c r="B51" s="66" t="s">
        <v>25</v>
      </c>
      <c r="C51" s="67"/>
      <c r="D51" s="98">
        <v>655</v>
      </c>
      <c r="E51" s="104">
        <v>2432</v>
      </c>
      <c r="F51" s="103">
        <v>-583</v>
      </c>
      <c r="G51" s="104">
        <v>2432</v>
      </c>
      <c r="H51" s="117"/>
      <c r="J51" s="118"/>
      <c r="K51" s="119"/>
      <c r="L51" s="97"/>
    </row>
    <row r="52" spans="2:12" ht="15.75" x14ac:dyDescent="0.25">
      <c r="B52" s="66" t="s">
        <v>26</v>
      </c>
      <c r="C52" s="65"/>
      <c r="D52" s="103">
        <v>35368</v>
      </c>
      <c r="E52" s="104">
        <v>-483318</v>
      </c>
      <c r="F52" s="103">
        <v>80777</v>
      </c>
      <c r="G52" s="104">
        <v>220318</v>
      </c>
      <c r="H52" s="117"/>
      <c r="J52" s="118"/>
      <c r="K52" s="119"/>
      <c r="L52" s="97"/>
    </row>
    <row r="53" spans="2:12" ht="16.5" thickBot="1" x14ac:dyDescent="0.3">
      <c r="B53" s="66" t="s">
        <v>27</v>
      </c>
      <c r="C53" s="65"/>
      <c r="D53" s="99">
        <v>-3101</v>
      </c>
      <c r="E53" s="100">
        <v>42145</v>
      </c>
      <c r="F53" s="99">
        <v>-7221</v>
      </c>
      <c r="G53" s="100">
        <v>-19881</v>
      </c>
      <c r="H53" s="117"/>
      <c r="J53" s="118"/>
      <c r="K53" s="119"/>
      <c r="L53" s="97"/>
    </row>
    <row r="54" spans="2:12" ht="15.75" thickBot="1" x14ac:dyDescent="0.3">
      <c r="B54" s="68" t="s">
        <v>159</v>
      </c>
      <c r="C54" s="69"/>
      <c r="D54" s="107">
        <v>32922</v>
      </c>
      <c r="E54" s="108">
        <v>-438741</v>
      </c>
      <c r="F54" s="107">
        <v>72973</v>
      </c>
      <c r="G54" s="108">
        <v>202869</v>
      </c>
      <c r="H54" s="117">
        <f>SUM(D51:D53)-D54</f>
        <v>0</v>
      </c>
      <c r="I54" s="117">
        <f t="shared" ref="I54:K54" si="6">SUM(E51:E53)-E54</f>
        <v>0</v>
      </c>
      <c r="J54" s="117">
        <f t="shared" si="6"/>
        <v>0</v>
      </c>
      <c r="K54" s="117">
        <f t="shared" si="6"/>
        <v>0</v>
      </c>
      <c r="L54" s="97"/>
    </row>
    <row r="55" spans="2:12" ht="15.75" x14ac:dyDescent="0.25">
      <c r="B55" s="62" t="s">
        <v>3</v>
      </c>
      <c r="C55" s="65"/>
      <c r="D55" s="109"/>
      <c r="E55" s="109"/>
      <c r="F55" s="110"/>
      <c r="G55" s="110"/>
      <c r="H55" s="117"/>
      <c r="J55" s="118"/>
      <c r="K55" s="119"/>
      <c r="L55" s="97"/>
    </row>
    <row r="56" spans="2:12" x14ac:dyDescent="0.25">
      <c r="B56" s="62" t="s">
        <v>160</v>
      </c>
      <c r="C56" s="65"/>
      <c r="D56" s="103"/>
      <c r="E56" s="103"/>
      <c r="F56" s="104"/>
      <c r="G56" s="104"/>
      <c r="H56" s="117"/>
      <c r="I56" s="117"/>
      <c r="J56" s="118"/>
      <c r="K56" s="118"/>
      <c r="L56" s="97"/>
    </row>
    <row r="57" spans="2:12" ht="15.75" thickBot="1" x14ac:dyDescent="0.3">
      <c r="B57" s="66" t="s">
        <v>161</v>
      </c>
      <c r="C57" s="65"/>
      <c r="D57" s="99">
        <v>84</v>
      </c>
      <c r="E57" s="100">
        <v>-1132</v>
      </c>
      <c r="F57" s="99">
        <v>137</v>
      </c>
      <c r="G57" s="100">
        <v>-1132</v>
      </c>
      <c r="H57" s="117"/>
      <c r="I57" s="117"/>
      <c r="J57" s="118"/>
      <c r="K57" s="118"/>
      <c r="L57" s="97"/>
    </row>
    <row r="58" spans="2:12" ht="15.75" thickBot="1" x14ac:dyDescent="0.3">
      <c r="B58" s="68" t="s">
        <v>162</v>
      </c>
      <c r="C58" s="69"/>
      <c r="D58" s="107">
        <v>84</v>
      </c>
      <c r="E58" s="108">
        <v>-1132</v>
      </c>
      <c r="F58" s="107">
        <v>137</v>
      </c>
      <c r="G58" s="108">
        <v>-1132</v>
      </c>
      <c r="H58" s="117">
        <f>D57-D58</f>
        <v>0</v>
      </c>
      <c r="I58" s="117">
        <f t="shared" ref="I58:K58" si="7">E57-E58</f>
        <v>0</v>
      </c>
      <c r="J58" s="117">
        <f t="shared" si="7"/>
        <v>0</v>
      </c>
      <c r="K58" s="117">
        <f t="shared" si="7"/>
        <v>0</v>
      </c>
      <c r="L58" s="97"/>
    </row>
    <row r="59" spans="2:12" ht="15.75" thickBot="1" x14ac:dyDescent="0.3">
      <c r="B59" s="70" t="s">
        <v>163</v>
      </c>
      <c r="C59" s="71"/>
      <c r="D59" s="107">
        <v>33006</v>
      </c>
      <c r="E59" s="108">
        <v>-439873</v>
      </c>
      <c r="F59" s="107">
        <v>73110</v>
      </c>
      <c r="G59" s="108">
        <v>201737</v>
      </c>
      <c r="H59" s="117">
        <f>D58+D54-D59</f>
        <v>0</v>
      </c>
      <c r="I59" s="117">
        <f t="shared" ref="I59:K59" si="8">E58+E54-E59</f>
        <v>0</v>
      </c>
      <c r="J59" s="117">
        <f t="shared" si="8"/>
        <v>0</v>
      </c>
      <c r="K59" s="117">
        <f t="shared" si="8"/>
        <v>0</v>
      </c>
      <c r="L59" s="97"/>
    </row>
    <row r="60" spans="2:12" ht="15.75" thickBot="1" x14ac:dyDescent="0.3">
      <c r="B60" s="72" t="s">
        <v>164</v>
      </c>
      <c r="C60" s="73"/>
      <c r="D60" s="101">
        <v>391319</v>
      </c>
      <c r="E60" s="102">
        <v>-488683</v>
      </c>
      <c r="F60" s="101">
        <v>717543</v>
      </c>
      <c r="G60" s="102">
        <v>222441</v>
      </c>
      <c r="H60" s="117">
        <f>D59+D43-D60</f>
        <v>0</v>
      </c>
      <c r="I60" s="117">
        <f t="shared" ref="I60:K60" si="9">E59+E43-E60</f>
        <v>0</v>
      </c>
      <c r="J60" s="117">
        <f t="shared" si="9"/>
        <v>0</v>
      </c>
      <c r="K60" s="117">
        <f t="shared" si="9"/>
        <v>0</v>
      </c>
      <c r="L60" s="97"/>
    </row>
    <row r="61" spans="2:12" ht="15.75" thickTop="1" x14ac:dyDescent="0.25">
      <c r="B61" s="74" t="s">
        <v>3</v>
      </c>
      <c r="C61" s="65"/>
      <c r="D61" s="105"/>
      <c r="E61" s="105"/>
      <c r="F61" s="106"/>
      <c r="G61" s="106"/>
      <c r="H61" s="117"/>
      <c r="I61" s="117"/>
      <c r="J61" s="118"/>
      <c r="K61" s="118"/>
      <c r="L61" s="97"/>
    </row>
    <row r="62" spans="2:12" x14ac:dyDescent="0.25">
      <c r="B62" s="64" t="s">
        <v>165</v>
      </c>
      <c r="C62" s="65"/>
      <c r="D62" s="103"/>
      <c r="E62" s="103"/>
      <c r="F62" s="104"/>
      <c r="G62" s="104"/>
      <c r="H62" s="117"/>
      <c r="I62" s="117"/>
      <c r="J62" s="118"/>
      <c r="K62" s="118"/>
      <c r="L62" s="97"/>
    </row>
    <row r="63" spans="2:12" x14ac:dyDescent="0.25">
      <c r="B63" s="66" t="s">
        <v>21</v>
      </c>
      <c r="C63" s="65"/>
      <c r="D63" s="103">
        <v>389978</v>
      </c>
      <c r="E63" s="104">
        <v>-422624</v>
      </c>
      <c r="F63" s="103">
        <v>716797</v>
      </c>
      <c r="G63" s="104">
        <v>305273</v>
      </c>
      <c r="I63" s="117"/>
      <c r="K63" s="118"/>
      <c r="L63" s="97"/>
    </row>
    <row r="64" spans="2:12" ht="15.75" thickBot="1" x14ac:dyDescent="0.3">
      <c r="B64" s="75" t="s">
        <v>22</v>
      </c>
      <c r="C64" s="71"/>
      <c r="D64" s="99">
        <v>1341</v>
      </c>
      <c r="E64" s="100">
        <v>-66059</v>
      </c>
      <c r="F64" s="99">
        <v>746</v>
      </c>
      <c r="G64" s="100">
        <v>-82832</v>
      </c>
      <c r="I64" s="117"/>
      <c r="K64" s="118"/>
      <c r="L64" s="97"/>
    </row>
    <row r="65" spans="2:12" ht="15.75" thickBot="1" x14ac:dyDescent="0.3">
      <c r="B65" s="76"/>
      <c r="C65" s="73"/>
      <c r="D65" s="101">
        <v>391319</v>
      </c>
      <c r="E65" s="102">
        <v>-488683</v>
      </c>
      <c r="F65" s="101">
        <v>717543</v>
      </c>
      <c r="G65" s="102">
        <v>222441</v>
      </c>
      <c r="H65" s="116">
        <f>SUM(D63:D64)-D65</f>
        <v>0</v>
      </c>
      <c r="I65" s="116">
        <f t="shared" ref="I65:K65" si="10">SUM(E63:E64)-E65</f>
        <v>0</v>
      </c>
      <c r="J65" s="116">
        <f t="shared" si="10"/>
        <v>0</v>
      </c>
      <c r="K65" s="116">
        <f t="shared" si="10"/>
        <v>0</v>
      </c>
      <c r="L65" s="97"/>
    </row>
    <row r="66" spans="2:12" ht="15.75" thickTop="1" x14ac:dyDescent="0.25">
      <c r="D66" s="41">
        <f t="shared" ref="D66:F66" si="11">D65-D60</f>
        <v>0</v>
      </c>
      <c r="E66" s="41">
        <f t="shared" si="11"/>
        <v>0</v>
      </c>
      <c r="F66" s="41">
        <f t="shared" si="11"/>
        <v>0</v>
      </c>
      <c r="G66" s="41">
        <f>G65-G60</f>
        <v>0</v>
      </c>
      <c r="H66" s="41"/>
      <c r="I66" s="117"/>
      <c r="K66" s="118"/>
      <c r="L66" s="97"/>
    </row>
    <row r="67" spans="2:12" x14ac:dyDescent="0.25">
      <c r="D67" s="97"/>
      <c r="E67" s="97"/>
      <c r="F67" s="41"/>
      <c r="G67" s="41"/>
      <c r="H67" s="41"/>
      <c r="I67" s="117"/>
      <c r="K67" s="118"/>
      <c r="L67" s="97"/>
    </row>
    <row r="68" spans="2:12" ht="15.75" thickBot="1" x14ac:dyDescent="0.3">
      <c r="B68" s="80" t="s">
        <v>166</v>
      </c>
    </row>
    <row r="69" spans="2:12" ht="15.75" thickBot="1" x14ac:dyDescent="0.3">
      <c r="B69" s="12" t="s">
        <v>29</v>
      </c>
      <c r="C69" s="77"/>
      <c r="D69" s="78">
        <v>0.59</v>
      </c>
      <c r="E69" s="79">
        <v>-0.08</v>
      </c>
      <c r="F69" s="78">
        <v>1.06</v>
      </c>
      <c r="G69" s="79">
        <v>0.03</v>
      </c>
    </row>
    <row r="70" spans="2:12" ht="15.75" thickTop="1" x14ac:dyDescent="0.25"/>
  </sheetData>
  <mergeCells count="16">
    <mergeCell ref="D45:E45"/>
    <mergeCell ref="F45:G45"/>
    <mergeCell ref="C38:C40"/>
    <mergeCell ref="D38:D40"/>
    <mergeCell ref="E38:E40"/>
    <mergeCell ref="F38:F40"/>
    <mergeCell ref="G38:G40"/>
    <mergeCell ref="F5:G5"/>
    <mergeCell ref="C11:C12"/>
    <mergeCell ref="D11:D12"/>
    <mergeCell ref="E11:E12"/>
    <mergeCell ref="F11:F12"/>
    <mergeCell ref="G11:G12"/>
    <mergeCell ref="D5:E5"/>
    <mergeCell ref="B6:B7"/>
    <mergeCell ref="C6:C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75"/>
  <sheetViews>
    <sheetView topLeftCell="A49" zoomScale="80" zoomScaleNormal="80" workbookViewId="0">
      <selection activeCell="G74" sqref="G74"/>
    </sheetView>
  </sheetViews>
  <sheetFormatPr defaultRowHeight="15" x14ac:dyDescent="0.25"/>
  <cols>
    <col min="2" max="2" width="45.7109375" customWidth="1"/>
    <col min="4" max="4" width="15" customWidth="1"/>
    <col min="5" max="5" width="17.42578125" customWidth="1"/>
    <col min="6" max="7" width="15.140625" style="41" customWidth="1"/>
  </cols>
  <sheetData>
    <row r="2" spans="2:5" ht="20.25" x14ac:dyDescent="0.25">
      <c r="B2" s="13" t="s">
        <v>131</v>
      </c>
    </row>
    <row r="3" spans="2:5" ht="15.75" thickBot="1" x14ac:dyDescent="0.3"/>
    <row r="4" spans="2:5" ht="15.75" thickBot="1" x14ac:dyDescent="0.3">
      <c r="B4" s="23"/>
      <c r="C4" s="23"/>
      <c r="D4" s="123" t="s">
        <v>172</v>
      </c>
      <c r="E4" s="123"/>
    </row>
    <row r="5" spans="2:5" x14ac:dyDescent="0.25">
      <c r="B5" s="48" t="s">
        <v>0</v>
      </c>
      <c r="C5" s="50" t="s">
        <v>1</v>
      </c>
      <c r="D5" s="33">
        <v>2021</v>
      </c>
      <c r="E5" s="43">
        <v>2020</v>
      </c>
    </row>
    <row r="6" spans="2:5" ht="15.75" thickBot="1" x14ac:dyDescent="0.3">
      <c r="B6" s="49"/>
      <c r="C6" s="51"/>
      <c r="D6" s="32" t="s">
        <v>2</v>
      </c>
      <c r="E6" s="44" t="s">
        <v>2</v>
      </c>
    </row>
    <row r="7" spans="2:5" x14ac:dyDescent="0.25">
      <c r="B7" s="23" t="s">
        <v>173</v>
      </c>
      <c r="C7" s="23"/>
      <c r="D7" s="38"/>
      <c r="E7" s="30"/>
    </row>
    <row r="8" spans="2:5" x14ac:dyDescent="0.25">
      <c r="B8" s="38" t="s">
        <v>80</v>
      </c>
      <c r="C8" s="38"/>
      <c r="D8" s="82"/>
      <c r="E8" s="83"/>
    </row>
    <row r="9" spans="2:5" x14ac:dyDescent="0.25">
      <c r="B9" s="30" t="s">
        <v>174</v>
      </c>
      <c r="C9" s="29"/>
      <c r="D9" s="82">
        <v>773630</v>
      </c>
      <c r="E9" s="83">
        <v>52034</v>
      </c>
    </row>
    <row r="10" spans="2:5" x14ac:dyDescent="0.25">
      <c r="B10" s="38" t="s">
        <v>3</v>
      </c>
      <c r="C10" s="27"/>
      <c r="D10" s="82"/>
      <c r="E10" s="83"/>
    </row>
    <row r="11" spans="2:5" x14ac:dyDescent="0.25">
      <c r="B11" s="38" t="s">
        <v>81</v>
      </c>
      <c r="C11" s="29"/>
      <c r="D11" s="82"/>
      <c r="E11" s="83"/>
    </row>
    <row r="12" spans="2:5" x14ac:dyDescent="0.25">
      <c r="B12" s="30" t="s">
        <v>14</v>
      </c>
      <c r="C12" s="29"/>
      <c r="D12" s="82">
        <v>197394</v>
      </c>
      <c r="E12" s="83">
        <v>180219</v>
      </c>
    </row>
    <row r="13" spans="2:5" ht="36" customHeight="1" x14ac:dyDescent="0.25">
      <c r="B13" s="30" t="s">
        <v>150</v>
      </c>
      <c r="C13" s="29">
        <v>11</v>
      </c>
      <c r="D13" s="82">
        <v>3774</v>
      </c>
      <c r="E13" s="83">
        <v>225402</v>
      </c>
    </row>
    <row r="14" spans="2:5" x14ac:dyDescent="0.25">
      <c r="B14" s="30" t="s">
        <v>151</v>
      </c>
      <c r="C14" s="29">
        <v>11</v>
      </c>
      <c r="D14" s="82">
        <v>19800</v>
      </c>
      <c r="E14" s="83">
        <v>0</v>
      </c>
    </row>
    <row r="15" spans="2:5" ht="24" x14ac:dyDescent="0.25">
      <c r="B15" s="30" t="s">
        <v>82</v>
      </c>
      <c r="C15" s="29"/>
      <c r="D15" s="82">
        <v>0</v>
      </c>
      <c r="E15" s="83">
        <v>38000</v>
      </c>
    </row>
    <row r="16" spans="2:5" ht="24" x14ac:dyDescent="0.25">
      <c r="B16" s="30" t="s">
        <v>133</v>
      </c>
      <c r="C16" s="29"/>
      <c r="D16" s="82">
        <v>7879</v>
      </c>
      <c r="E16" s="83">
        <v>-21295</v>
      </c>
    </row>
    <row r="17" spans="2:7" ht="48" customHeight="1" x14ac:dyDescent="0.25">
      <c r="B17" s="30" t="s">
        <v>7</v>
      </c>
      <c r="C17" s="29">
        <v>12</v>
      </c>
      <c r="D17" s="82">
        <v>-46087</v>
      </c>
      <c r="E17" s="83">
        <v>-63531</v>
      </c>
    </row>
    <row r="18" spans="2:7" x14ac:dyDescent="0.25">
      <c r="B18" s="30" t="s">
        <v>18</v>
      </c>
      <c r="C18" s="29">
        <v>12</v>
      </c>
      <c r="D18" s="82">
        <v>137189</v>
      </c>
      <c r="E18" s="83">
        <v>135194</v>
      </c>
    </row>
    <row r="19" spans="2:7" x14ac:dyDescent="0.25">
      <c r="B19" s="30" t="s">
        <v>152</v>
      </c>
      <c r="C19" s="29"/>
      <c r="D19" s="82">
        <v>1351</v>
      </c>
      <c r="E19" s="83">
        <v>0</v>
      </c>
    </row>
    <row r="20" spans="2:7" x14ac:dyDescent="0.25">
      <c r="B20" s="30" t="s">
        <v>149</v>
      </c>
      <c r="C20" s="29"/>
      <c r="D20" s="82">
        <v>-2674</v>
      </c>
      <c r="E20" s="83">
        <v>0</v>
      </c>
    </row>
    <row r="21" spans="2:7" ht="24" customHeight="1" x14ac:dyDescent="0.25">
      <c r="B21" s="30" t="s">
        <v>6</v>
      </c>
      <c r="C21" s="29">
        <v>5</v>
      </c>
      <c r="D21" s="82">
        <v>-481224</v>
      </c>
      <c r="E21" s="83">
        <v>-224280</v>
      </c>
    </row>
    <row r="22" spans="2:7" x14ac:dyDescent="0.25">
      <c r="B22" s="30" t="s">
        <v>84</v>
      </c>
      <c r="C22" s="29"/>
      <c r="D22" s="82">
        <v>-6270</v>
      </c>
      <c r="E22" s="83">
        <v>4775</v>
      </c>
    </row>
    <row r="23" spans="2:7" x14ac:dyDescent="0.25">
      <c r="B23" s="30" t="s">
        <v>83</v>
      </c>
      <c r="C23" s="29"/>
      <c r="D23" s="82">
        <v>1987</v>
      </c>
      <c r="E23" s="83">
        <v>-5012</v>
      </c>
    </row>
    <row r="24" spans="2:7" ht="24.75" customHeight="1" x14ac:dyDescent="0.25">
      <c r="B24" s="30" t="s">
        <v>175</v>
      </c>
      <c r="C24" s="29"/>
      <c r="D24" s="82">
        <v>3377</v>
      </c>
      <c r="E24" s="83">
        <v>-2365</v>
      </c>
    </row>
    <row r="25" spans="2:7" ht="36" x14ac:dyDescent="0.25">
      <c r="B25" s="30" t="s">
        <v>132</v>
      </c>
      <c r="C25" s="29"/>
      <c r="D25" s="82">
        <v>-5222</v>
      </c>
      <c r="E25" s="83">
        <v>1595</v>
      </c>
    </row>
    <row r="26" spans="2:7" ht="15.75" thickBot="1" x14ac:dyDescent="0.3">
      <c r="B26" s="30" t="s">
        <v>85</v>
      </c>
      <c r="C26" s="29"/>
      <c r="D26" s="82">
        <v>6039</v>
      </c>
      <c r="E26" s="83">
        <v>11489</v>
      </c>
    </row>
    <row r="27" spans="2:7" ht="15.75" thickBot="1" x14ac:dyDescent="0.3">
      <c r="B27" s="10" t="s">
        <v>86</v>
      </c>
      <c r="C27" s="20"/>
      <c r="D27" s="128">
        <v>610943</v>
      </c>
      <c r="E27" s="129">
        <v>332225</v>
      </c>
      <c r="F27" s="41">
        <f>SUM(D9:D26)-D27</f>
        <v>0</v>
      </c>
      <c r="G27" s="41">
        <f>SUM(E9:E26)-E27</f>
        <v>0</v>
      </c>
    </row>
    <row r="28" spans="2:7" ht="24" customHeight="1" x14ac:dyDescent="0.25">
      <c r="B28" s="10" t="s">
        <v>3</v>
      </c>
      <c r="C28" s="20"/>
      <c r="D28" s="128"/>
      <c r="E28" s="129"/>
    </row>
    <row r="29" spans="2:7" x14ac:dyDescent="0.25">
      <c r="B29" s="30" t="s">
        <v>87</v>
      </c>
      <c r="C29" s="29"/>
      <c r="D29" s="82">
        <v>60957</v>
      </c>
      <c r="E29" s="83">
        <v>17548</v>
      </c>
    </row>
    <row r="30" spans="2:7" x14ac:dyDescent="0.25">
      <c r="B30" s="30" t="s">
        <v>88</v>
      </c>
      <c r="C30" s="29"/>
      <c r="D30" s="82">
        <v>-29602</v>
      </c>
      <c r="E30" s="83">
        <v>96315</v>
      </c>
    </row>
    <row r="31" spans="2:7" x14ac:dyDescent="0.25">
      <c r="B31" s="30" t="s">
        <v>89</v>
      </c>
      <c r="C31" s="29"/>
      <c r="D31" s="82">
        <v>-135047</v>
      </c>
      <c r="E31" s="83">
        <v>177023</v>
      </c>
    </row>
    <row r="32" spans="2:7" ht="24" x14ac:dyDescent="0.25">
      <c r="B32" s="30" t="s">
        <v>90</v>
      </c>
      <c r="C32" s="29"/>
      <c r="D32" s="82">
        <v>-29396</v>
      </c>
      <c r="E32" s="83">
        <v>-301725</v>
      </c>
    </row>
    <row r="33" spans="2:7" ht="15.75" thickBot="1" x14ac:dyDescent="0.3">
      <c r="B33" s="40" t="s">
        <v>91</v>
      </c>
      <c r="C33" s="37"/>
      <c r="D33" s="126">
        <v>-5080</v>
      </c>
      <c r="E33" s="91">
        <v>-25034</v>
      </c>
    </row>
    <row r="34" spans="2:7" ht="15.75" customHeight="1" thickBot="1" x14ac:dyDescent="0.3">
      <c r="B34" s="39" t="s">
        <v>134</v>
      </c>
      <c r="C34" s="37"/>
      <c r="D34" s="126">
        <v>472775</v>
      </c>
      <c r="E34" s="91">
        <v>296352</v>
      </c>
      <c r="F34" s="41">
        <f>SUM(D27:D33)-D34</f>
        <v>0</v>
      </c>
      <c r="G34" s="41">
        <f>SUM(E27:E33)-E34</f>
        <v>0</v>
      </c>
    </row>
    <row r="35" spans="2:7" x14ac:dyDescent="0.25">
      <c r="B35" s="26"/>
      <c r="C35" s="38"/>
      <c r="D35" s="33"/>
      <c r="E35" s="45"/>
    </row>
    <row r="36" spans="2:7" ht="15.75" customHeight="1" thickBot="1" x14ac:dyDescent="0.3">
      <c r="B36" s="23"/>
      <c r="C36" s="27"/>
      <c r="D36" s="70" t="s">
        <v>172</v>
      </c>
      <c r="E36" s="39"/>
    </row>
    <row r="37" spans="2:7" x14ac:dyDescent="0.25">
      <c r="B37" s="48" t="s">
        <v>0</v>
      </c>
      <c r="C37" s="50" t="s">
        <v>1</v>
      </c>
      <c r="D37" s="33">
        <v>2021</v>
      </c>
      <c r="E37" s="45">
        <v>2020</v>
      </c>
    </row>
    <row r="38" spans="2:7" ht="15.75" thickBot="1" x14ac:dyDescent="0.3">
      <c r="B38" s="49"/>
      <c r="C38" s="51"/>
      <c r="D38" s="32" t="s">
        <v>2</v>
      </c>
      <c r="E38" s="44" t="s">
        <v>2</v>
      </c>
    </row>
    <row r="39" spans="2:7" x14ac:dyDescent="0.25">
      <c r="B39" s="30" t="s">
        <v>3</v>
      </c>
      <c r="C39" s="27"/>
      <c r="D39" s="38"/>
      <c r="E39" s="30"/>
    </row>
    <row r="40" spans="2:7" x14ac:dyDescent="0.25">
      <c r="B40" s="30" t="s">
        <v>92</v>
      </c>
      <c r="C40" s="29">
        <v>16</v>
      </c>
      <c r="D40" s="82">
        <v>121620</v>
      </c>
      <c r="E40" s="83">
        <v>16140</v>
      </c>
    </row>
    <row r="41" spans="2:7" x14ac:dyDescent="0.25">
      <c r="B41" s="30" t="s">
        <v>93</v>
      </c>
      <c r="C41" s="27"/>
      <c r="D41" s="82">
        <v>-31202</v>
      </c>
      <c r="E41" s="83">
        <v>-46108</v>
      </c>
    </row>
    <row r="42" spans="2:7" x14ac:dyDescent="0.25">
      <c r="B42" s="30" t="s">
        <v>94</v>
      </c>
      <c r="C42" s="27"/>
      <c r="D42" s="82">
        <v>18837</v>
      </c>
      <c r="E42" s="83">
        <v>51594</v>
      </c>
    </row>
    <row r="43" spans="2:7" ht="15.75" thickBot="1" x14ac:dyDescent="0.3">
      <c r="B43" s="40" t="s">
        <v>95</v>
      </c>
      <c r="C43" s="28"/>
      <c r="D43" s="126">
        <v>-138286</v>
      </c>
      <c r="E43" s="91">
        <v>-120192</v>
      </c>
    </row>
    <row r="44" spans="2:7" ht="15.75" thickBot="1" x14ac:dyDescent="0.3">
      <c r="B44" s="39" t="s">
        <v>135</v>
      </c>
      <c r="C44" s="28"/>
      <c r="D44" s="126">
        <v>443744</v>
      </c>
      <c r="E44" s="91">
        <v>197786</v>
      </c>
      <c r="F44" s="41">
        <f>SUM(D34,D40:D43)-D44</f>
        <v>0</v>
      </c>
      <c r="G44" s="41">
        <f>SUM(E34,E40:E43)-E44</f>
        <v>0</v>
      </c>
    </row>
    <row r="45" spans="2:7" x14ac:dyDescent="0.25">
      <c r="B45" s="124" t="s">
        <v>3</v>
      </c>
      <c r="C45" s="125"/>
      <c r="D45" s="127"/>
      <c r="E45" s="83"/>
    </row>
    <row r="46" spans="2:7" x14ac:dyDescent="0.25">
      <c r="B46" s="38" t="s">
        <v>96</v>
      </c>
      <c r="C46" s="27"/>
      <c r="D46" s="82"/>
      <c r="E46" s="83"/>
    </row>
    <row r="47" spans="2:7" ht="36" customHeight="1" x14ac:dyDescent="0.25">
      <c r="B47" s="30" t="s">
        <v>136</v>
      </c>
      <c r="C47" s="27"/>
      <c r="D47" s="82">
        <v>37768</v>
      </c>
      <c r="E47" s="83">
        <v>16989</v>
      </c>
    </row>
    <row r="48" spans="2:7" ht="48" customHeight="1" x14ac:dyDescent="0.25">
      <c r="B48" s="30" t="s">
        <v>137</v>
      </c>
      <c r="C48" s="27"/>
      <c r="D48" s="82">
        <v>-153077</v>
      </c>
      <c r="E48" s="83">
        <v>-226925</v>
      </c>
    </row>
    <row r="49" spans="2:7" ht="36" x14ac:dyDescent="0.25">
      <c r="B49" s="30" t="s">
        <v>138</v>
      </c>
      <c r="C49" s="27"/>
      <c r="D49" s="82">
        <v>68759</v>
      </c>
      <c r="E49" s="83">
        <v>6151</v>
      </c>
    </row>
    <row r="50" spans="2:7" ht="24" x14ac:dyDescent="0.25">
      <c r="B50" s="21" t="s">
        <v>139</v>
      </c>
      <c r="C50" s="27"/>
      <c r="D50" s="82">
        <v>-1926</v>
      </c>
      <c r="E50" s="83">
        <v>-5789</v>
      </c>
    </row>
    <row r="51" spans="2:7" ht="24" x14ac:dyDescent="0.25">
      <c r="B51" s="30" t="s">
        <v>176</v>
      </c>
      <c r="C51" s="27"/>
      <c r="D51" s="82">
        <v>728</v>
      </c>
      <c r="E51" s="83">
        <v>8699</v>
      </c>
    </row>
    <row r="52" spans="2:7" x14ac:dyDescent="0.25">
      <c r="B52" s="21" t="s">
        <v>97</v>
      </c>
      <c r="C52" s="27"/>
      <c r="D52" s="82">
        <v>-24268</v>
      </c>
      <c r="E52" s="83">
        <v>-27036</v>
      </c>
    </row>
    <row r="53" spans="2:7" x14ac:dyDescent="0.25">
      <c r="B53" s="30" t="s">
        <v>177</v>
      </c>
      <c r="C53" s="29">
        <v>17</v>
      </c>
      <c r="D53" s="82">
        <v>-32799</v>
      </c>
      <c r="E53" s="83">
        <v>0</v>
      </c>
    </row>
    <row r="54" spans="2:7" x14ac:dyDescent="0.25">
      <c r="B54" s="21" t="s">
        <v>178</v>
      </c>
      <c r="C54" s="27"/>
      <c r="D54" s="82">
        <v>12282</v>
      </c>
      <c r="E54" s="83">
        <v>12314</v>
      </c>
    </row>
    <row r="55" spans="2:7" ht="24.75" customHeight="1" x14ac:dyDescent="0.25">
      <c r="B55" s="21" t="s">
        <v>98</v>
      </c>
      <c r="C55" s="27"/>
      <c r="D55" s="82">
        <v>0</v>
      </c>
      <c r="E55" s="83">
        <v>4844</v>
      </c>
    </row>
    <row r="56" spans="2:7" ht="15.75" thickBot="1" x14ac:dyDescent="0.3">
      <c r="B56" s="30" t="s">
        <v>114</v>
      </c>
      <c r="C56" s="27"/>
      <c r="D56" s="82">
        <v>73</v>
      </c>
      <c r="E56" s="83">
        <v>-820</v>
      </c>
    </row>
    <row r="57" spans="2:7" ht="15.75" thickBot="1" x14ac:dyDescent="0.3">
      <c r="B57" s="2" t="s">
        <v>99</v>
      </c>
      <c r="C57" s="3"/>
      <c r="D57" s="86">
        <v>-92460</v>
      </c>
      <c r="E57" s="87">
        <v>-211573</v>
      </c>
      <c r="F57" s="41">
        <f>SUM(D47:D56)-D57</f>
        <v>0</v>
      </c>
      <c r="G57" s="41">
        <f>SUM(E47:E56)-E57</f>
        <v>0</v>
      </c>
    </row>
    <row r="58" spans="2:7" x14ac:dyDescent="0.25">
      <c r="B58" s="38" t="s">
        <v>3</v>
      </c>
      <c r="C58" s="27"/>
      <c r="D58" s="82"/>
      <c r="E58" s="83"/>
    </row>
    <row r="59" spans="2:7" x14ac:dyDescent="0.25">
      <c r="B59" s="38" t="s">
        <v>100</v>
      </c>
      <c r="C59" s="27"/>
      <c r="D59" s="82"/>
      <c r="E59" s="83"/>
    </row>
    <row r="60" spans="2:7" x14ac:dyDescent="0.25">
      <c r="B60" s="30" t="s">
        <v>101</v>
      </c>
      <c r="C60" s="29">
        <v>19</v>
      </c>
      <c r="D60" s="82">
        <v>165933</v>
      </c>
      <c r="E60" s="83">
        <v>124850</v>
      </c>
    </row>
    <row r="61" spans="2:7" x14ac:dyDescent="0.25">
      <c r="B61" s="30" t="s">
        <v>102</v>
      </c>
      <c r="C61" s="29">
        <v>19</v>
      </c>
      <c r="D61" s="82">
        <v>-167820</v>
      </c>
      <c r="E61" s="83">
        <v>-181198</v>
      </c>
    </row>
    <row r="62" spans="2:7" x14ac:dyDescent="0.25">
      <c r="B62" s="30" t="s">
        <v>179</v>
      </c>
      <c r="C62" s="29"/>
      <c r="D62" s="82">
        <v>-45212</v>
      </c>
      <c r="E62" s="83">
        <v>-73911</v>
      </c>
    </row>
    <row r="63" spans="2:7" ht="24.75" customHeight="1" x14ac:dyDescent="0.25">
      <c r="B63" s="30" t="s">
        <v>180</v>
      </c>
      <c r="C63" s="27"/>
      <c r="D63" s="82">
        <v>-5078</v>
      </c>
      <c r="E63" s="83">
        <v>-4538</v>
      </c>
    </row>
    <row r="64" spans="2:7" x14ac:dyDescent="0.25">
      <c r="B64" s="30" t="s">
        <v>104</v>
      </c>
      <c r="C64" s="27"/>
      <c r="D64" s="82">
        <v>-600</v>
      </c>
      <c r="E64" s="83">
        <v>-906</v>
      </c>
    </row>
    <row r="65" spans="2:7" x14ac:dyDescent="0.25">
      <c r="B65" s="30" t="s">
        <v>103</v>
      </c>
      <c r="C65" s="27"/>
      <c r="D65" s="82">
        <v>0</v>
      </c>
      <c r="E65" s="83">
        <v>-212</v>
      </c>
    </row>
    <row r="66" spans="2:7" ht="24.75" customHeight="1" thickBot="1" x14ac:dyDescent="0.3">
      <c r="B66" s="40" t="s">
        <v>105</v>
      </c>
      <c r="C66" s="28"/>
      <c r="D66" s="126">
        <v>-12142</v>
      </c>
      <c r="E66" s="91">
        <v>-7253</v>
      </c>
    </row>
    <row r="67" spans="2:7" ht="24" customHeight="1" thickBot="1" x14ac:dyDescent="0.3">
      <c r="B67" s="38" t="s">
        <v>106</v>
      </c>
      <c r="C67" s="27"/>
      <c r="D67" s="82">
        <v>-64919</v>
      </c>
      <c r="E67" s="83">
        <v>-143168</v>
      </c>
      <c r="F67" s="41">
        <f>SUM(D60:D66)-D67</f>
        <v>0</v>
      </c>
      <c r="G67" s="41">
        <f>SUM(E60:E66)-E67</f>
        <v>0</v>
      </c>
    </row>
    <row r="68" spans="2:7" x14ac:dyDescent="0.25">
      <c r="B68" s="10" t="s">
        <v>3</v>
      </c>
      <c r="C68" s="20"/>
      <c r="D68" s="128"/>
      <c r="E68" s="129"/>
    </row>
    <row r="69" spans="2:7" ht="24.75" customHeight="1" x14ac:dyDescent="0.25">
      <c r="B69" s="30" t="s">
        <v>181</v>
      </c>
      <c r="C69" s="27"/>
      <c r="D69" s="82">
        <v>12807</v>
      </c>
      <c r="E69" s="83">
        <v>48876</v>
      </c>
    </row>
    <row r="70" spans="2:7" ht="24.75" customHeight="1" thickBot="1" x14ac:dyDescent="0.3">
      <c r="B70" s="40" t="s">
        <v>140</v>
      </c>
      <c r="C70" s="28"/>
      <c r="D70" s="126">
        <v>-92</v>
      </c>
      <c r="E70" s="91">
        <v>369</v>
      </c>
    </row>
    <row r="71" spans="2:7" x14ac:dyDescent="0.25">
      <c r="B71" s="38" t="s">
        <v>107</v>
      </c>
      <c r="C71" s="27"/>
      <c r="D71" s="82">
        <v>299080</v>
      </c>
      <c r="E71" s="83">
        <v>-107710</v>
      </c>
      <c r="F71" s="41">
        <f>SUM(D67:D70,D57,D44)-D71</f>
        <v>0</v>
      </c>
      <c r="G71" s="41">
        <f>SUM(E67:E70,E57,E44)-E71</f>
        <v>0</v>
      </c>
    </row>
    <row r="72" spans="2:7" x14ac:dyDescent="0.25">
      <c r="B72" s="38" t="s">
        <v>3</v>
      </c>
      <c r="C72" s="27"/>
      <c r="D72" s="82"/>
      <c r="E72" s="83"/>
    </row>
    <row r="73" spans="2:7" ht="24.75" thickBot="1" x14ac:dyDescent="0.3">
      <c r="B73" s="30" t="s">
        <v>182</v>
      </c>
      <c r="C73" s="27"/>
      <c r="D73" s="82">
        <v>1145864</v>
      </c>
      <c r="E73" s="83">
        <v>1064452</v>
      </c>
    </row>
    <row r="74" spans="2:7" ht="15.75" thickBot="1" x14ac:dyDescent="0.3">
      <c r="B74" s="11" t="s">
        <v>108</v>
      </c>
      <c r="C74" s="22"/>
      <c r="D74" s="130">
        <v>1444944</v>
      </c>
      <c r="E74" s="131">
        <v>956742</v>
      </c>
      <c r="F74" s="41">
        <f>SUM(D71:D73)-D74</f>
        <v>0</v>
      </c>
      <c r="G74" s="41">
        <f>SUM(E71:E73)-E74</f>
        <v>0</v>
      </c>
    </row>
    <row r="75" spans="2:7" ht="15.75" thickTop="1" x14ac:dyDescent="0.25"/>
  </sheetData>
  <mergeCells count="5">
    <mergeCell ref="D4:E4"/>
    <mergeCell ref="B5:B6"/>
    <mergeCell ref="C5:C6"/>
    <mergeCell ref="B37:B38"/>
    <mergeCell ref="C37:C38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2"/>
  <sheetViews>
    <sheetView zoomScale="80" zoomScaleNormal="80" workbookViewId="0">
      <selection activeCell="J44" sqref="J44"/>
    </sheetView>
  </sheetViews>
  <sheetFormatPr defaultRowHeight="15" x14ac:dyDescent="0.25"/>
  <cols>
    <col min="2" max="2" width="52.140625" customWidth="1"/>
    <col min="3" max="3" width="12.5703125" customWidth="1"/>
    <col min="4" max="4" width="12.7109375" customWidth="1"/>
    <col min="5" max="5" width="12.85546875" customWidth="1"/>
    <col min="6" max="6" width="13" customWidth="1"/>
    <col min="7" max="7" width="12.85546875" customWidth="1"/>
    <col min="8" max="8" width="13.140625" customWidth="1"/>
    <col min="9" max="10" width="20.42578125" customWidth="1"/>
    <col min="11" max="12" width="9.140625" style="41"/>
  </cols>
  <sheetData>
    <row r="1" spans="2:12" ht="20.25" x14ac:dyDescent="0.25">
      <c r="B1" s="13" t="s">
        <v>141</v>
      </c>
    </row>
    <row r="4" spans="2:12" ht="16.5" customHeight="1" thickBot="1" x14ac:dyDescent="0.3">
      <c r="B4" s="23"/>
      <c r="C4" s="47" t="s">
        <v>109</v>
      </c>
      <c r="D4" s="47"/>
      <c r="E4" s="47"/>
      <c r="F4" s="47"/>
      <c r="G4" s="47"/>
      <c r="H4" s="47"/>
      <c r="I4" s="57"/>
      <c r="J4" s="57"/>
    </row>
    <row r="5" spans="2:12" x14ac:dyDescent="0.25">
      <c r="B5" s="48" t="s">
        <v>0</v>
      </c>
      <c r="C5" s="43" t="s">
        <v>110</v>
      </c>
      <c r="D5" s="43" t="s">
        <v>112</v>
      </c>
      <c r="E5" s="43" t="s">
        <v>114</v>
      </c>
      <c r="F5" s="43" t="s">
        <v>116</v>
      </c>
      <c r="G5" s="43" t="s">
        <v>119</v>
      </c>
      <c r="H5" s="58" t="s">
        <v>121</v>
      </c>
      <c r="I5" s="45" t="s">
        <v>183</v>
      </c>
      <c r="J5" s="61" t="s">
        <v>121</v>
      </c>
    </row>
    <row r="6" spans="2:12" x14ac:dyDescent="0.25">
      <c r="B6" s="48"/>
      <c r="C6" s="45" t="s">
        <v>111</v>
      </c>
      <c r="D6" s="45" t="s">
        <v>113</v>
      </c>
      <c r="E6" s="45" t="s">
        <v>115</v>
      </c>
      <c r="F6" s="45" t="s">
        <v>117</v>
      </c>
      <c r="G6" s="45" t="s">
        <v>120</v>
      </c>
      <c r="H6" s="59"/>
      <c r="I6" s="45" t="s">
        <v>184</v>
      </c>
      <c r="J6" s="61"/>
    </row>
    <row r="7" spans="2:12" ht="15.75" thickBot="1" x14ac:dyDescent="0.3">
      <c r="B7" s="49"/>
      <c r="C7" s="1"/>
      <c r="D7" s="44" t="s">
        <v>111</v>
      </c>
      <c r="E7" s="1"/>
      <c r="F7" s="44" t="s">
        <v>118</v>
      </c>
      <c r="G7" s="1"/>
      <c r="H7" s="60"/>
      <c r="I7" s="1"/>
      <c r="J7" s="60"/>
    </row>
    <row r="8" spans="2:12" x14ac:dyDescent="0.25">
      <c r="B8" s="23" t="s">
        <v>3</v>
      </c>
      <c r="C8" s="83"/>
      <c r="D8" s="83"/>
      <c r="E8" s="83"/>
      <c r="F8" s="83"/>
      <c r="G8" s="83"/>
      <c r="H8" s="83"/>
      <c r="I8" s="83"/>
      <c r="J8" s="83"/>
    </row>
    <row r="9" spans="2:12" ht="15.75" thickBot="1" x14ac:dyDescent="0.3">
      <c r="B9" s="39" t="s">
        <v>185</v>
      </c>
      <c r="C9" s="91">
        <v>916541</v>
      </c>
      <c r="D9" s="91">
        <v>40794</v>
      </c>
      <c r="E9" s="91">
        <v>83</v>
      </c>
      <c r="F9" s="91">
        <v>1731747</v>
      </c>
      <c r="G9" s="91">
        <v>5469236</v>
      </c>
      <c r="H9" s="91">
        <v>8158401</v>
      </c>
      <c r="I9" s="91">
        <v>38255</v>
      </c>
      <c r="J9" s="91">
        <v>8196656</v>
      </c>
      <c r="K9" s="41">
        <f>SUM(C9:G9)-H9</f>
        <v>0</v>
      </c>
      <c r="L9" s="41">
        <f>SUM(H9:I9)-J9</f>
        <v>0</v>
      </c>
    </row>
    <row r="10" spans="2:12" s="132" customFormat="1" x14ac:dyDescent="0.25">
      <c r="B10" s="66"/>
      <c r="C10" s="110"/>
      <c r="D10" s="110"/>
      <c r="E10" s="110"/>
      <c r="F10" s="110"/>
      <c r="G10" s="110"/>
      <c r="H10" s="110"/>
      <c r="I10" s="110"/>
      <c r="J10" s="110"/>
      <c r="K10" s="41">
        <f t="shared" ref="K10:K22" si="0">SUM(C10:G10)-H10</f>
        <v>0</v>
      </c>
      <c r="L10" s="41">
        <f t="shared" ref="L10:L22" si="1">SUM(H10:I10)-J10</f>
        <v>0</v>
      </c>
    </row>
    <row r="11" spans="2:12" s="132" customFormat="1" x14ac:dyDescent="0.25">
      <c r="B11" s="66" t="s">
        <v>122</v>
      </c>
      <c r="C11" s="104"/>
      <c r="D11" s="104"/>
      <c r="E11" s="104"/>
      <c r="F11" s="104"/>
      <c r="G11" s="104">
        <v>103654</v>
      </c>
      <c r="H11" s="104">
        <v>103654</v>
      </c>
      <c r="I11" s="104">
        <v>-82950</v>
      </c>
      <c r="J11" s="104">
        <v>20704</v>
      </c>
      <c r="K11" s="41">
        <f t="shared" si="0"/>
        <v>0</v>
      </c>
      <c r="L11" s="41">
        <f t="shared" si="1"/>
        <v>0</v>
      </c>
    </row>
    <row r="12" spans="2:12" ht="15.75" thickBot="1" x14ac:dyDescent="0.3">
      <c r="B12" s="40" t="s">
        <v>186</v>
      </c>
      <c r="C12" s="91">
        <v>0</v>
      </c>
      <c r="D12" s="91">
        <v>0</v>
      </c>
      <c r="E12" s="91">
        <v>2432</v>
      </c>
      <c r="F12" s="91">
        <v>200419</v>
      </c>
      <c r="G12" s="91">
        <v>-1232</v>
      </c>
      <c r="H12" s="91">
        <v>201619</v>
      </c>
      <c r="I12" s="91">
        <v>118</v>
      </c>
      <c r="J12" s="91">
        <v>201737</v>
      </c>
      <c r="K12" s="41">
        <f t="shared" si="0"/>
        <v>0</v>
      </c>
      <c r="L12" s="41">
        <f t="shared" si="1"/>
        <v>0</v>
      </c>
    </row>
    <row r="13" spans="2:12" ht="15.75" thickBot="1" x14ac:dyDescent="0.3">
      <c r="B13" s="39" t="s">
        <v>123</v>
      </c>
      <c r="C13" s="91">
        <v>0</v>
      </c>
      <c r="D13" s="91">
        <v>0</v>
      </c>
      <c r="E13" s="91">
        <v>2432</v>
      </c>
      <c r="F13" s="91">
        <v>200419</v>
      </c>
      <c r="G13" s="91">
        <v>102422</v>
      </c>
      <c r="H13" s="91">
        <v>305273</v>
      </c>
      <c r="I13" s="91">
        <v>-82832</v>
      </c>
      <c r="J13" s="91">
        <v>222441</v>
      </c>
      <c r="K13" s="41">
        <f t="shared" si="0"/>
        <v>0</v>
      </c>
      <c r="L13" s="41">
        <f t="shared" si="1"/>
        <v>0</v>
      </c>
    </row>
    <row r="14" spans="2:12" x14ac:dyDescent="0.25">
      <c r="B14" s="30" t="s">
        <v>3</v>
      </c>
      <c r="C14" s="83"/>
      <c r="D14" s="83"/>
      <c r="E14" s="83"/>
      <c r="F14" s="83"/>
      <c r="G14" s="83"/>
      <c r="H14" s="83"/>
      <c r="I14" s="83"/>
      <c r="J14" s="83"/>
      <c r="K14" s="41">
        <f t="shared" si="0"/>
        <v>0</v>
      </c>
      <c r="L14" s="41">
        <f t="shared" si="1"/>
        <v>0</v>
      </c>
    </row>
    <row r="15" spans="2:12" x14ac:dyDescent="0.25">
      <c r="B15" s="30" t="s">
        <v>187</v>
      </c>
      <c r="C15" s="83">
        <v>0</v>
      </c>
      <c r="D15" s="83">
        <v>4733</v>
      </c>
      <c r="E15" s="83">
        <v>0</v>
      </c>
      <c r="F15" s="83">
        <v>0</v>
      </c>
      <c r="G15" s="83">
        <v>0</v>
      </c>
      <c r="H15" s="83">
        <v>4733</v>
      </c>
      <c r="I15" s="83">
        <v>0</v>
      </c>
      <c r="J15" s="83">
        <v>4733</v>
      </c>
      <c r="K15" s="41">
        <f t="shared" si="0"/>
        <v>0</v>
      </c>
      <c r="L15" s="41">
        <f t="shared" si="1"/>
        <v>0</v>
      </c>
    </row>
    <row r="16" spans="2:12" ht="36" x14ac:dyDescent="0.25">
      <c r="B16" s="30" t="s">
        <v>142</v>
      </c>
      <c r="C16" s="83">
        <v>0</v>
      </c>
      <c r="D16" s="83">
        <v>-10971</v>
      </c>
      <c r="E16" s="83">
        <v>0</v>
      </c>
      <c r="F16" s="83">
        <v>0</v>
      </c>
      <c r="G16" s="83">
        <v>10971</v>
      </c>
      <c r="H16" s="83">
        <v>0</v>
      </c>
      <c r="I16" s="83">
        <v>0</v>
      </c>
      <c r="J16" s="83">
        <v>0</v>
      </c>
      <c r="K16" s="41">
        <f t="shared" si="0"/>
        <v>0</v>
      </c>
      <c r="L16" s="41">
        <f t="shared" si="1"/>
        <v>0</v>
      </c>
    </row>
    <row r="17" spans="2:12" ht="24" x14ac:dyDescent="0.25">
      <c r="B17" s="30" t="s">
        <v>126</v>
      </c>
      <c r="C17" s="83">
        <v>0</v>
      </c>
      <c r="D17" s="83">
        <v>-9629</v>
      </c>
      <c r="E17" s="83">
        <v>0</v>
      </c>
      <c r="F17" s="83">
        <v>0</v>
      </c>
      <c r="G17" s="83">
        <v>626</v>
      </c>
      <c r="H17" s="83">
        <v>-9003</v>
      </c>
      <c r="I17" s="83">
        <v>0</v>
      </c>
      <c r="J17" s="83">
        <v>-9003</v>
      </c>
      <c r="K17" s="41">
        <f t="shared" si="0"/>
        <v>0</v>
      </c>
      <c r="L17" s="41">
        <f t="shared" si="1"/>
        <v>0</v>
      </c>
    </row>
    <row r="18" spans="2:12" x14ac:dyDescent="0.25">
      <c r="B18" s="30" t="s">
        <v>188</v>
      </c>
      <c r="C18" s="83">
        <v>0</v>
      </c>
      <c r="D18" s="83">
        <v>0</v>
      </c>
      <c r="E18" s="83">
        <v>0</v>
      </c>
      <c r="F18" s="83">
        <v>0</v>
      </c>
      <c r="G18" s="83">
        <v>-81738</v>
      </c>
      <c r="H18" s="83">
        <v>-81738</v>
      </c>
      <c r="I18" s="83">
        <v>-4850</v>
      </c>
      <c r="J18" s="83">
        <v>-86588</v>
      </c>
      <c r="K18" s="41">
        <f t="shared" si="0"/>
        <v>0</v>
      </c>
      <c r="L18" s="41">
        <f t="shared" si="1"/>
        <v>0</v>
      </c>
    </row>
    <row r="19" spans="2:12" x14ac:dyDescent="0.25">
      <c r="B19" s="30" t="s">
        <v>127</v>
      </c>
      <c r="C19" s="83">
        <v>0</v>
      </c>
      <c r="D19" s="83">
        <v>0</v>
      </c>
      <c r="E19" s="83">
        <v>0</v>
      </c>
      <c r="F19" s="83">
        <v>0</v>
      </c>
      <c r="G19" s="83">
        <v>-4096</v>
      </c>
      <c r="H19" s="83">
        <v>-4096</v>
      </c>
      <c r="I19" s="83">
        <v>0</v>
      </c>
      <c r="J19" s="83">
        <v>-4096</v>
      </c>
      <c r="K19" s="41">
        <f t="shared" si="0"/>
        <v>0</v>
      </c>
      <c r="L19" s="41">
        <f t="shared" si="1"/>
        <v>0</v>
      </c>
    </row>
    <row r="20" spans="2:12" x14ac:dyDescent="0.25">
      <c r="B20" s="30" t="s">
        <v>124</v>
      </c>
      <c r="C20" s="83">
        <v>0</v>
      </c>
      <c r="D20" s="83">
        <v>0</v>
      </c>
      <c r="E20" s="83">
        <v>0</v>
      </c>
      <c r="F20" s="83">
        <v>0</v>
      </c>
      <c r="G20" s="83">
        <v>-6246</v>
      </c>
      <c r="H20" s="83">
        <v>-6246</v>
      </c>
      <c r="I20" s="83">
        <v>0</v>
      </c>
      <c r="J20" s="83">
        <v>-6246</v>
      </c>
      <c r="K20" s="41">
        <f t="shared" si="0"/>
        <v>0</v>
      </c>
      <c r="L20" s="41">
        <f t="shared" si="1"/>
        <v>0</v>
      </c>
    </row>
    <row r="21" spans="2:12" ht="15.75" thickBot="1" x14ac:dyDescent="0.3">
      <c r="B21" s="30" t="s">
        <v>143</v>
      </c>
      <c r="C21" s="83">
        <v>0</v>
      </c>
      <c r="D21" s="83">
        <v>0</v>
      </c>
      <c r="E21" s="83">
        <v>0</v>
      </c>
      <c r="F21" s="83">
        <v>0</v>
      </c>
      <c r="G21" s="83">
        <v>-209</v>
      </c>
      <c r="H21" s="83">
        <v>-209</v>
      </c>
      <c r="I21" s="83">
        <v>-2</v>
      </c>
      <c r="J21" s="83">
        <v>-211</v>
      </c>
      <c r="K21" s="41">
        <f t="shared" si="0"/>
        <v>0</v>
      </c>
      <c r="L21" s="41">
        <f t="shared" si="1"/>
        <v>0</v>
      </c>
    </row>
    <row r="22" spans="2:12" ht="15.75" thickBot="1" x14ac:dyDescent="0.3">
      <c r="B22" s="11" t="s">
        <v>189</v>
      </c>
      <c r="C22" s="131">
        <v>916541</v>
      </c>
      <c r="D22" s="131">
        <v>24927</v>
      </c>
      <c r="E22" s="131">
        <v>2515</v>
      </c>
      <c r="F22" s="131">
        <v>1932166</v>
      </c>
      <c r="G22" s="131">
        <v>5490966</v>
      </c>
      <c r="H22" s="131">
        <v>8367115</v>
      </c>
      <c r="I22" s="131">
        <v>-49429</v>
      </c>
      <c r="J22" s="131">
        <v>8317686</v>
      </c>
      <c r="K22" s="41">
        <f t="shared" si="0"/>
        <v>0</v>
      </c>
      <c r="L22" s="41">
        <f t="shared" si="1"/>
        <v>0</v>
      </c>
    </row>
    <row r="23" spans="2:12" ht="15.75" thickTop="1" x14ac:dyDescent="0.25">
      <c r="C23" s="42">
        <f t="shared" ref="C23:J23" si="2">SUM(C11:C12)-C13</f>
        <v>0</v>
      </c>
      <c r="D23" s="42">
        <f t="shared" si="2"/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>SUM(J11:J12)-J13</f>
        <v>0</v>
      </c>
    </row>
    <row r="24" spans="2:12" x14ac:dyDescent="0.25">
      <c r="C24" s="116">
        <f t="shared" ref="C24:J24" si="3">SUM(C9,C13,C15:C21)-C22</f>
        <v>0</v>
      </c>
      <c r="D24" s="116">
        <f t="shared" si="3"/>
        <v>0</v>
      </c>
      <c r="E24" s="116">
        <f t="shared" si="3"/>
        <v>0</v>
      </c>
      <c r="F24" s="116">
        <f t="shared" si="3"/>
        <v>0</v>
      </c>
      <c r="G24" s="116">
        <f t="shared" si="3"/>
        <v>0</v>
      </c>
      <c r="H24" s="116">
        <f t="shared" si="3"/>
        <v>0</v>
      </c>
      <c r="I24" s="116">
        <f t="shared" si="3"/>
        <v>0</v>
      </c>
      <c r="J24" s="116">
        <f>SUM(J9,J13,J15:J21)-J22</f>
        <v>0</v>
      </c>
    </row>
    <row r="26" spans="2:12" ht="16.5" customHeight="1" thickBot="1" x14ac:dyDescent="0.3">
      <c r="B26" s="23"/>
      <c r="C26" s="51" t="s">
        <v>109</v>
      </c>
      <c r="D26" s="51"/>
      <c r="E26" s="51"/>
      <c r="F26" s="51"/>
      <c r="G26" s="51"/>
      <c r="H26" s="51"/>
      <c r="I26" s="57"/>
      <c r="J26" s="57"/>
    </row>
    <row r="27" spans="2:12" x14ac:dyDescent="0.25">
      <c r="B27" s="48" t="s">
        <v>0</v>
      </c>
      <c r="C27" s="31" t="s">
        <v>110</v>
      </c>
      <c r="D27" s="31" t="s">
        <v>112</v>
      </c>
      <c r="E27" s="31" t="s">
        <v>114</v>
      </c>
      <c r="F27" s="31" t="s">
        <v>116</v>
      </c>
      <c r="G27" s="31" t="s">
        <v>119</v>
      </c>
      <c r="H27" s="54" t="s">
        <v>121</v>
      </c>
      <c r="I27" s="56" t="s">
        <v>64</v>
      </c>
      <c r="J27" s="56" t="s">
        <v>121</v>
      </c>
    </row>
    <row r="28" spans="2:12" x14ac:dyDescent="0.25">
      <c r="B28" s="48"/>
      <c r="C28" s="33" t="s">
        <v>111</v>
      </c>
      <c r="D28" s="33" t="s">
        <v>113</v>
      </c>
      <c r="E28" s="33" t="s">
        <v>115</v>
      </c>
      <c r="F28" s="33" t="s">
        <v>117</v>
      </c>
      <c r="G28" s="33" t="s">
        <v>120</v>
      </c>
      <c r="H28" s="55"/>
      <c r="I28" s="56"/>
      <c r="J28" s="56"/>
    </row>
    <row r="29" spans="2:12" ht="15.75" thickBot="1" x14ac:dyDescent="0.3">
      <c r="B29" s="49"/>
      <c r="C29" s="1"/>
      <c r="D29" s="32" t="s">
        <v>111</v>
      </c>
      <c r="E29" s="1"/>
      <c r="F29" s="32" t="s">
        <v>118</v>
      </c>
      <c r="G29" s="1"/>
      <c r="H29" s="52"/>
      <c r="I29" s="52"/>
      <c r="J29" s="52"/>
    </row>
    <row r="30" spans="2:12" x14ac:dyDescent="0.25">
      <c r="B30" s="23" t="s">
        <v>3</v>
      </c>
      <c r="C30" s="83"/>
      <c r="D30" s="83"/>
      <c r="E30" s="83"/>
      <c r="F30" s="83"/>
      <c r="G30" s="83"/>
      <c r="H30" s="83"/>
      <c r="I30" s="83"/>
      <c r="J30" s="83"/>
    </row>
    <row r="31" spans="2:12" ht="15.75" thickBot="1" x14ac:dyDescent="0.3">
      <c r="B31" s="39" t="s">
        <v>144</v>
      </c>
      <c r="C31" s="91">
        <v>916541</v>
      </c>
      <c r="D31" s="91">
        <v>8981</v>
      </c>
      <c r="E31" s="91">
        <v>58</v>
      </c>
      <c r="F31" s="91">
        <v>2146035</v>
      </c>
      <c r="G31" s="91">
        <v>5636705</v>
      </c>
      <c r="H31" s="91">
        <v>8708320</v>
      </c>
      <c r="I31" s="91">
        <v>-71641</v>
      </c>
      <c r="J31" s="91">
        <v>8636679</v>
      </c>
      <c r="K31" s="41">
        <f t="shared" ref="K31:K38" si="4">SUM(C31:G31)-H31</f>
        <v>0</v>
      </c>
      <c r="L31" s="41">
        <f t="shared" ref="L31:L38" si="5">SUM(H31:I31)-J31</f>
        <v>0</v>
      </c>
    </row>
    <row r="32" spans="2:12" x14ac:dyDescent="0.25">
      <c r="B32" s="30" t="s">
        <v>3</v>
      </c>
      <c r="C32" s="82"/>
      <c r="D32" s="82"/>
      <c r="E32" s="82"/>
      <c r="F32" s="82"/>
      <c r="G32" s="82"/>
      <c r="H32" s="82"/>
      <c r="I32" s="82"/>
      <c r="J32" s="82"/>
      <c r="K32" s="41">
        <f t="shared" ref="K32:K40" si="6">SUM(C32:G32)-H32</f>
        <v>0</v>
      </c>
      <c r="L32" s="41">
        <f t="shared" ref="L32:L40" si="7">SUM(H32:I32)-J32</f>
        <v>0</v>
      </c>
    </row>
    <row r="33" spans="2:12" x14ac:dyDescent="0.25">
      <c r="B33" s="30" t="s">
        <v>130</v>
      </c>
      <c r="C33" s="82">
        <v>0</v>
      </c>
      <c r="D33" s="82">
        <v>0</v>
      </c>
      <c r="E33" s="82">
        <v>0</v>
      </c>
      <c r="F33" s="82">
        <v>0</v>
      </c>
      <c r="G33" s="82">
        <v>643859</v>
      </c>
      <c r="H33" s="82">
        <v>643859</v>
      </c>
      <c r="I33" s="82">
        <v>574</v>
      </c>
      <c r="J33" s="82">
        <v>644433</v>
      </c>
      <c r="K33" s="41">
        <f t="shared" si="6"/>
        <v>0</v>
      </c>
      <c r="L33" s="41">
        <f t="shared" si="7"/>
        <v>0</v>
      </c>
    </row>
    <row r="34" spans="2:12" ht="15.75" thickBot="1" x14ac:dyDescent="0.3">
      <c r="B34" s="40" t="s">
        <v>186</v>
      </c>
      <c r="C34" s="126">
        <v>0</v>
      </c>
      <c r="D34" s="126">
        <v>0</v>
      </c>
      <c r="E34" s="126">
        <v>-583</v>
      </c>
      <c r="F34" s="126">
        <v>73383</v>
      </c>
      <c r="G34" s="126">
        <v>138</v>
      </c>
      <c r="H34" s="126">
        <v>72938</v>
      </c>
      <c r="I34" s="126">
        <v>172</v>
      </c>
      <c r="J34" s="126">
        <v>73110</v>
      </c>
      <c r="K34" s="41">
        <f t="shared" si="6"/>
        <v>0</v>
      </c>
      <c r="L34" s="41">
        <f t="shared" si="7"/>
        <v>0</v>
      </c>
    </row>
    <row r="35" spans="2:12" ht="15.75" thickBot="1" x14ac:dyDescent="0.3">
      <c r="B35" s="39" t="s">
        <v>125</v>
      </c>
      <c r="C35" s="126">
        <v>0</v>
      </c>
      <c r="D35" s="126">
        <v>0</v>
      </c>
      <c r="E35" s="126">
        <v>-583</v>
      </c>
      <c r="F35" s="126">
        <v>73383</v>
      </c>
      <c r="G35" s="126">
        <v>643997</v>
      </c>
      <c r="H35" s="126">
        <v>716797</v>
      </c>
      <c r="I35" s="126">
        <v>746</v>
      </c>
      <c r="J35" s="126">
        <v>717543</v>
      </c>
      <c r="K35" s="41">
        <f t="shared" si="6"/>
        <v>0</v>
      </c>
      <c r="L35" s="41">
        <f t="shared" si="7"/>
        <v>0</v>
      </c>
    </row>
    <row r="36" spans="2:12" x14ac:dyDescent="0.25">
      <c r="B36" s="30" t="s">
        <v>3</v>
      </c>
      <c r="C36" s="82"/>
      <c r="D36" s="82"/>
      <c r="E36" s="82"/>
      <c r="F36" s="82"/>
      <c r="G36" s="82"/>
      <c r="H36" s="82"/>
      <c r="I36" s="82"/>
      <c r="J36" s="82"/>
      <c r="K36" s="41">
        <f t="shared" si="6"/>
        <v>0</v>
      </c>
      <c r="L36" s="41">
        <f t="shared" si="7"/>
        <v>0</v>
      </c>
    </row>
    <row r="37" spans="2:12" x14ac:dyDescent="0.25">
      <c r="B37" s="30" t="s">
        <v>188</v>
      </c>
      <c r="C37" s="82">
        <v>0</v>
      </c>
      <c r="D37" s="82">
        <v>0</v>
      </c>
      <c r="E37" s="82">
        <v>0</v>
      </c>
      <c r="F37" s="82">
        <v>0</v>
      </c>
      <c r="G37" s="82">
        <v>-49999</v>
      </c>
      <c r="H37" s="82">
        <v>-49999</v>
      </c>
      <c r="I37" s="82">
        <v>-6188</v>
      </c>
      <c r="J37" s="82">
        <v>-56187</v>
      </c>
      <c r="K37" s="41">
        <f t="shared" si="6"/>
        <v>0</v>
      </c>
      <c r="L37" s="41">
        <f t="shared" si="7"/>
        <v>0</v>
      </c>
    </row>
    <row r="38" spans="2:12" x14ac:dyDescent="0.25">
      <c r="B38" s="30" t="s">
        <v>124</v>
      </c>
      <c r="C38" s="82">
        <v>0</v>
      </c>
      <c r="D38" s="82">
        <v>0</v>
      </c>
      <c r="E38" s="82">
        <v>0</v>
      </c>
      <c r="F38" s="82">
        <v>0</v>
      </c>
      <c r="G38" s="82">
        <v>-2975</v>
      </c>
      <c r="H38" s="82">
        <v>-2975</v>
      </c>
      <c r="I38" s="82">
        <v>0</v>
      </c>
      <c r="J38" s="82">
        <v>-2975</v>
      </c>
      <c r="K38" s="41">
        <f t="shared" si="6"/>
        <v>0</v>
      </c>
      <c r="L38" s="41">
        <f t="shared" si="7"/>
        <v>0</v>
      </c>
    </row>
    <row r="39" spans="2:12" ht="15.75" thickBot="1" x14ac:dyDescent="0.3">
      <c r="B39" s="30" t="s">
        <v>190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4967</v>
      </c>
      <c r="J39" s="82">
        <v>4967</v>
      </c>
      <c r="K39" s="41">
        <f t="shared" si="6"/>
        <v>0</v>
      </c>
      <c r="L39" s="41">
        <f t="shared" si="7"/>
        <v>0</v>
      </c>
    </row>
    <row r="40" spans="2:12" ht="15.75" thickBot="1" x14ac:dyDescent="0.3">
      <c r="B40" s="11" t="s">
        <v>191</v>
      </c>
      <c r="C40" s="130">
        <v>916541</v>
      </c>
      <c r="D40" s="130">
        <v>8981</v>
      </c>
      <c r="E40" s="130">
        <v>-525</v>
      </c>
      <c r="F40" s="130">
        <v>2219418</v>
      </c>
      <c r="G40" s="130">
        <v>6227728</v>
      </c>
      <c r="H40" s="130">
        <v>9372143</v>
      </c>
      <c r="I40" s="130">
        <v>-72116</v>
      </c>
      <c r="J40" s="130">
        <v>9300027</v>
      </c>
      <c r="K40" s="41">
        <f t="shared" si="6"/>
        <v>0</v>
      </c>
      <c r="L40" s="41">
        <f t="shared" si="7"/>
        <v>0</v>
      </c>
    </row>
    <row r="41" spans="2:12" ht="15.75" thickTop="1" x14ac:dyDescent="0.25">
      <c r="C41" s="42">
        <f t="shared" ref="C41:J41" si="8">SUM(C33:C34)-C35</f>
        <v>0</v>
      </c>
      <c r="D41" s="42">
        <f t="shared" si="8"/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>SUM(J33:J34)-J35</f>
        <v>0</v>
      </c>
    </row>
    <row r="42" spans="2:12" x14ac:dyDescent="0.25">
      <c r="C42" s="116">
        <f t="shared" ref="C42:J42" si="9">SUM(C31,C35,C37:C39)-C40</f>
        <v>0</v>
      </c>
      <c r="D42" s="116">
        <f t="shared" si="9"/>
        <v>0</v>
      </c>
      <c r="E42" s="116">
        <f t="shared" si="9"/>
        <v>0</v>
      </c>
      <c r="F42" s="116">
        <f t="shared" si="9"/>
        <v>0</v>
      </c>
      <c r="G42" s="116">
        <f t="shared" si="9"/>
        <v>0</v>
      </c>
      <c r="H42" s="116">
        <f t="shared" si="9"/>
        <v>0</v>
      </c>
      <c r="I42" s="116">
        <f t="shared" si="9"/>
        <v>0</v>
      </c>
      <c r="J42" s="116">
        <f>SUM(J31,J35,J37:J39)-J40</f>
        <v>0</v>
      </c>
    </row>
  </sheetData>
  <mergeCells count="11">
    <mergeCell ref="B27:B29"/>
    <mergeCell ref="H27:H29"/>
    <mergeCell ref="I27:I29"/>
    <mergeCell ref="J27:J29"/>
    <mergeCell ref="C26:H26"/>
    <mergeCell ref="I26:J26"/>
    <mergeCell ref="C4:H4"/>
    <mergeCell ref="I4:J4"/>
    <mergeCell ref="B5:B7"/>
    <mergeCell ref="H5:H7"/>
    <mergeCell ref="J5:J7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2021-08-26T10:44:50Z</dcterms:modified>
</cp:coreProperties>
</file>