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olshevskiy\Desktop\3 мес 2021\Отчетность\Мастер 20 05 2021\"/>
    </mc:Choice>
  </mc:AlternateContent>
  <bookViews>
    <workbookView xWindow="0" yWindow="0" windowWidth="5805" windowHeight="4530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J38" i="4"/>
  <c r="J37" i="4"/>
  <c r="I22" i="4"/>
  <c r="H22" i="4"/>
  <c r="G22" i="4"/>
  <c r="F22" i="4"/>
  <c r="E22" i="4"/>
  <c r="D22" i="4"/>
  <c r="C22" i="4"/>
  <c r="J22" i="4"/>
  <c r="I21" i="4"/>
  <c r="H21" i="4"/>
  <c r="G21" i="4"/>
  <c r="F21" i="4"/>
  <c r="E21" i="4"/>
  <c r="D21" i="4"/>
  <c r="C21" i="4"/>
  <c r="J21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G75" i="3"/>
  <c r="F75" i="3"/>
  <c r="G72" i="3"/>
  <c r="F72" i="3"/>
  <c r="G68" i="3"/>
  <c r="F68" i="3"/>
  <c r="G60" i="3"/>
  <c r="F60" i="3"/>
  <c r="G41" i="3"/>
  <c r="F41" i="3"/>
  <c r="G34" i="3"/>
  <c r="F34" i="3"/>
  <c r="G27" i="3"/>
  <c r="F27" i="3"/>
  <c r="E68" i="1"/>
  <c r="D68" i="1"/>
  <c r="G64" i="1"/>
  <c r="F64" i="1"/>
  <c r="G59" i="1"/>
  <c r="F59" i="1"/>
  <c r="G58" i="1"/>
  <c r="F58" i="1"/>
  <c r="G53" i="1"/>
  <c r="F53" i="1"/>
  <c r="D41" i="1"/>
  <c r="E41" i="1"/>
  <c r="G40" i="1"/>
  <c r="F40" i="1"/>
  <c r="G35" i="1"/>
  <c r="F35" i="1"/>
  <c r="G31" i="1"/>
  <c r="F31" i="1"/>
  <c r="G16" i="1"/>
  <c r="F16" i="1"/>
  <c r="E84" i="2"/>
  <c r="D84" i="2"/>
  <c r="G80" i="2"/>
  <c r="F80" i="2"/>
  <c r="G79" i="2"/>
  <c r="F79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<sst xmlns="http://schemas.openxmlformats.org/spreadsheetml/2006/main" count="311" uniqueCount="179">
  <si>
    <t>ПРОМЕЖУТОЧНЫЙ КОНСОЛИДИРОВАННЫЙ ОТЧЁТ</t>
  </si>
  <si>
    <t>О СОВОКУПНОМ ДОХОДЕ</t>
  </si>
  <si>
    <t xml:space="preserve"> </t>
  </si>
  <si>
    <t>За три месяца,</t>
  </si>
  <si>
    <t>В миллионах тенге</t>
  </si>
  <si>
    <t>Прим.</t>
  </si>
  <si>
    <t>2020 года</t>
  </si>
  <si>
    <t>(неаудировано)</t>
  </si>
  <si>
    <t>Выручка и прочие доходы</t>
  </si>
  <si>
    <t>Выручка</t>
  </si>
  <si>
    <t>Доля в доходах совместных предприятий и ассоциированных компаний, нетто</t>
  </si>
  <si>
    <t>Финансовый доход</t>
  </si>
  <si>
    <t>−</t>
  </si>
  <si>
    <t>Прочий операционный доход</t>
  </si>
  <si>
    <t>Итого выручка и прочие доходы</t>
  </si>
  <si>
    <t>Расходы и затраты</t>
  </si>
  <si>
    <t>Себестоимость покупной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</si>
  <si>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</si>
  <si>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</si>
  <si>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</si>
  <si>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</si>
  <si>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</si>
  <si>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 xml:space="preserve">Обесценение инвестиций в совместное предприятие и ассоциированную компанию 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</si>
  <si>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</si>
  <si>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</si>
  <si>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</si>
  <si>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</si>
  <si>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 xml:space="preserve">Чистая прибыль/(убыток) за период, приходящаяся на: </t>
  </si>
  <si>
    <t>Акционеров Материнской Компании</t>
  </si>
  <si>
    <t>Неконтрольную долю участия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</si>
  <si>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</si>
  <si>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</si>
  <si>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Эффект хеджирования</t>
  </si>
  <si>
    <t>Налоговый эффект</t>
  </si>
  <si>
    <t>Итого совокупный доход/(убыток) за период, приходящийся на:</t>
  </si>
  <si>
    <t>Базовая и разводнённая</t>
  </si>
  <si>
    <t>ПРОМЕЖУТОЧНЫЙ КОНСОЛИДИРОВАННЫЙ отчёт</t>
  </si>
  <si>
    <t>о финансовом положении</t>
  </si>
  <si>
    <t>31 декабря</t>
  </si>
  <si>
    <t>(аудировано)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</si>
  <si>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</si>
  <si>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</si>
  <si>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</si>
  <si>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</si>
  <si>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</si>
  <si>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</si>
  <si>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</si>
  <si>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</si>
  <si>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</si>
  <si>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</si>
  <si>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</si>
  <si>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</si>
  <si>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</si>
  <si>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</si>
  <si>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</si>
  <si>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</si>
  <si>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</si>
  <si>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</si>
  <si>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</si>
  <si>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Прочие текущие финансовые активы</t>
  </si>
  <si>
    <t>Прочие текущие нефинансовые активы</t>
  </si>
  <si>
    <t>Денежные средства и их эквиваленты</t>
  </si>
  <si>
    <t>Активы, классифицированные как предназначенные для продажи</t>
  </si>
  <si>
    <t xml:space="preserve">31 декабря 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</si>
  <si>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</si>
  <si>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</si>
  <si>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</si>
  <si>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</si>
  <si>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Прочий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</si>
  <si>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</si>
  <si>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</si>
  <si>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</si>
  <si>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</si>
  <si>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</si>
  <si>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</si>
  <si>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</si>
  <si>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</si>
  <si>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</si>
  <si>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</si>
  <si>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</si>
  <si>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</si>
  <si>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</si>
  <si>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финансовые обязательства</t>
  </si>
  <si>
    <t>Прочие текущие нефинансовые обязательства</t>
  </si>
  <si>
    <t xml:space="preserve">2020 года </t>
  </si>
  <si>
    <t>Денежные потоки от операционной деятельности</t>
  </si>
  <si>
    <t>Корректировки:</t>
  </si>
  <si>
    <t>Курсовая разница, нетто</t>
  </si>
  <si>
    <t>Изменение в резервах</t>
  </si>
  <si>
    <t>Прочие корректировки</t>
  </si>
  <si>
    <t>Операционная прибыль до корректировок оборотного капитала</t>
  </si>
  <si>
    <t xml:space="preserve">Изменение в НДС к возмещению </t>
  </si>
  <si>
    <t>Изменение в товарно-материальных запасах</t>
  </si>
  <si>
    <t>Изменение в торговой дебиторской задолженности и прочих активах</t>
  </si>
  <si>
    <t>Изменение в торговой и прочей кредиторской задолженности и контрактных обязательствах</t>
  </si>
  <si>
    <t>Изменение в прочих налогах к уплате</t>
  </si>
  <si>
    <t xml:space="preserve">Промежуточный Консолидированный отчёт о движении денежных средств </t>
  </si>
  <si>
    <t>Дивиденды, полученные от совместных предприятий и ассоциированных компаний</t>
  </si>
  <si>
    <t>Подоходный налог уплаченный</t>
  </si>
  <si>
    <r>
      <t>Вознаграждение</t>
    </r>
    <r>
      <rPr>
        <sz val="9"/>
        <color rgb="FF000000"/>
        <rFont val="Arial"/>
        <family val="2"/>
        <charset val="204"/>
      </rPr>
      <t xml:space="preserve"> полученное</t>
    </r>
  </si>
  <si>
    <t>Вознаграждение уплаченное</t>
  </si>
  <si>
    <t>Денежные потоки от инвестиционной деятельности</t>
  </si>
  <si>
    <t>Займы, предоставленные связанным сторонам</t>
  </si>
  <si>
    <t>Приобретение долговых инструментов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</si>
  <si>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</si>
  <si>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</si>
  <si>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по займам</t>
  </si>
  <si>
    <t>Погашение займов</t>
  </si>
  <si>
    <t>Распределения в пользу Самрук-Казына</t>
  </si>
  <si>
    <t>Погашение обязательств по основному долгу аренды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</si>
  <si>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</si>
  <si>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</si>
  <si>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 на конец периода</t>
  </si>
  <si>
    <t>Приходится на акционеров Материнской Компании</t>
  </si>
  <si>
    <t>Дополни-тельный оплаченный капитал</t>
  </si>
  <si>
    <t>Резерв от пересчёта валюты отчётности</t>
  </si>
  <si>
    <t>Нераспре-делённая прибыль</t>
  </si>
  <si>
    <t>Итого</t>
  </si>
  <si>
    <t>Некон-трольная доля участия</t>
  </si>
  <si>
    <t xml:space="preserve">Чистая прибыль за период </t>
  </si>
  <si>
    <t>Итого совокупный доход за период (неаудировано)</t>
  </si>
  <si>
    <t>Операции с Самрук-Казына</t>
  </si>
  <si>
    <t>Распределения Самрук-Казына</t>
  </si>
  <si>
    <t>На 31 декабря 2019 года (аудировано)</t>
  </si>
  <si>
    <t>Передача трубопроводов, полученных от Правительства в связи с прекращением действия договора доверительного управления</t>
  </si>
  <si>
    <t xml:space="preserve">ПРОМЕЖУТОЧНЫЙ Консолидированный отчёт об изменениях в капитале </t>
  </si>
  <si>
    <t>31 марта</t>
  </si>
  <si>
    <t>2021 года</t>
  </si>
  <si>
    <t xml:space="preserve"> (аудировано)</t>
  </si>
  <si>
    <t>Активы по отсроченному подоходному налогу</t>
  </si>
  <si>
    <t>Итого активы</t>
  </si>
  <si>
    <t xml:space="preserve">31 марта </t>
  </si>
  <si>
    <t>Итого капитал</t>
  </si>
  <si>
    <t>Обязательства по отсроченному подоходному налогу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</si>
  <si>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</si>
  <si>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</si>
  <si>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капитал и обязательства</t>
  </si>
  <si>
    <r>
      <t>Балансовая стоимость одной простой акции</t>
    </r>
    <r>
      <rPr>
        <sz val="9"/>
        <color theme="1"/>
        <rFont val="Arial"/>
        <family val="2"/>
        <charset val="204"/>
      </rPr>
      <t xml:space="preserve"> −</t>
    </r>
  </si>
  <si>
    <t>в тысячах тенге</t>
  </si>
  <si>
    <t>закончившихся 31 марта</t>
  </si>
  <si>
    <t xml:space="preserve">2021 года </t>
  </si>
  <si>
    <t xml:space="preserve">Прибыль до учёта подоходного налога </t>
  </si>
  <si>
    <t>Расходы на разведку</t>
  </si>
  <si>
    <t>(Восстановление обесценения)/обесценение основных средств и активов по разведке и оценке</t>
  </si>
  <si>
    <t>Обесценение инвестиций в совместное предприятие и ассоциированную компанию</t>
  </si>
  <si>
    <t>Начисление резерва на неликвидные товарно-материальные запасы</t>
  </si>
  <si>
    <t>(Доход)/убыток от выбытия основных средств, нематериальных активов, инвестиционной недвижимости и активов, предназначенных для продажи, нетто</t>
  </si>
  <si>
    <t>Реализованные убытки/(доходы) от производных инструментов по нефтепродуктам</t>
  </si>
  <si>
    <t>Денежные средства, полученные от операционной деятельности</t>
  </si>
  <si>
    <t>Выплаты по производным инструментам</t>
  </si>
  <si>
    <t>Чистое поступление денежных средств от операционной деятельности</t>
  </si>
  <si>
    <t>Восстановление обесценения/(обесценение) основных средств, активов по разведке и оценке</t>
  </si>
  <si>
    <t>Расходы по разведке</t>
  </si>
  <si>
    <t>Положительная курсовая разница, нетто</t>
  </si>
  <si>
    <t>Прибыль до учёта подоходного налога</t>
  </si>
  <si>
    <t>Курсовая разница от пересчёта валюты отчётности иностранных подразделений</t>
  </si>
  <si>
    <t>Чистый прочий совокупный доход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</si>
  <si>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</t>
  </si>
  <si>
    <t>Прибыль от переоценки по пенсионным планам с установленными выплатами совместных предприятий</t>
  </si>
  <si>
    <t>Чистый прочий совокупный доход, не подлежащий переклассификации в состав прибыли или убытка в последующих периодах</t>
  </si>
  <si>
    <t xml:space="preserve">Чистый прочий совокупный доход за период </t>
  </si>
  <si>
    <t>Итого совокупный доход за период, за вычетом подоходного налога</t>
  </si>
  <si>
    <r>
      <t>Прибыль на акцию*</t>
    </r>
    <r>
      <rPr>
        <sz val="9"/>
        <color theme="1"/>
        <rFont val="Arial"/>
        <family val="2"/>
        <charset val="204"/>
      </rPr>
      <t xml:space="preserve"> − в тысячах тенге</t>
    </r>
  </si>
  <si>
    <t>Изъятие банковских вкладов, нетто</t>
  </si>
  <si>
    <r>
      <t>Приобретение основных средств, нематериальных активов</t>
    </r>
    <r>
      <rPr>
        <sz val="9"/>
        <color theme="1"/>
        <rFont val="Arial"/>
        <family val="2"/>
        <charset val="204"/>
      </rPr>
      <t xml:space="preserve"> и разведочных и оценочных активов</t>
    </r>
  </si>
  <si>
    <r>
      <t>Поступления от продажи основных средств</t>
    </r>
    <r>
      <rPr>
        <sz val="9"/>
        <color theme="1"/>
        <rFont val="Arial"/>
        <family val="2"/>
        <charset val="204"/>
      </rPr>
      <t xml:space="preserve"> и разведочных и оценочных активов и активов, предназначенных для продажи</t>
    </r>
  </si>
  <si>
    <t>Дополнительные вклады в капитал совместных предприятий без изменения доли владения</t>
  </si>
  <si>
    <t>Поступления от дебиторской задолженности по аренде</t>
  </si>
  <si>
    <t>Поступления по векселю к получению от акционера совместного предприятия</t>
  </si>
  <si>
    <t xml:space="preserve">Поступления денежных средств от выбытия дочерних организаций, за вычетом выбывших денежных средств </t>
  </si>
  <si>
    <t>Выкуп дочерней организацией собственных акций у неконтролирующих акционеров</t>
  </si>
  <si>
    <t>Чистые денежные потоки, использованные в финансовой деятельности</t>
  </si>
  <si>
    <t>Изменение в резерве под ожидаемые кредитные убытки</t>
  </si>
  <si>
    <t>Денежные средства и их эквиваленты на начало года</t>
  </si>
  <si>
    <t>Чистая прибыль за период</t>
  </si>
  <si>
    <t>Перевод разницы между номинальной и справедливой стоимостью займа, полученного Компанией от Самрук-Казына в связи с погашением</t>
  </si>
  <si>
    <t>На 31 марта 2020 года (неаудировано)</t>
  </si>
  <si>
    <t>На 31 декабрь 2020 года (аудировано)</t>
  </si>
  <si>
    <t>На 31 марта 2021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</si>
</sst>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_-* #,##0.0_-;\-* #,##0.0_-;_-* &quot;-&quot;??_-;_-@_-"/>
    <numFmt numFmtId="169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/>
    <xf numFmtId="3" fontId="6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3" fontId="10" fillId="0" borderId="0" xfId="1" applyFont="1"/>
    <xf numFmtId="168" fontId="10" fillId="0" borderId="0" xfId="1" applyNumberFormat="1" applyFont="1"/>
    <xf numFmtId="169" fontId="10" fillId="0" borderId="0" xfId="1" applyNumberFormat="1" applyFont="1"/>
    <xf numFmtId="169" fontId="11" fillId="0" borderId="6" xfId="1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6" fillId="0" borderId="2" xfId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169" fontId="7" fillId="0" borderId="0" xfId="1" applyNumberFormat="1" applyFont="1" applyAlignment="1">
      <alignment vertical="center" wrapText="1"/>
    </xf>
    <xf numFmtId="169" fontId="6" fillId="0" borderId="0" xfId="1" applyNumberFormat="1" applyFont="1" applyAlignment="1">
      <alignment vertical="center" wrapText="1"/>
    </xf>
    <xf numFmtId="43" fontId="7" fillId="0" borderId="1" xfId="1" applyFont="1" applyBorder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84"/>
  <sheetViews>
    <sheetView tabSelected="1" zoomScale="80" zoomScaleNormal="80" workbookViewId="0">
      <selection activeCell="G4" sqref="G4"/>
    </sheetView>
  </sheetViews>
  <sheetFormatPr defaultRowHeight="15" x14ac:dyDescent="0.25"/>
  <cols>
    <col min="2" max="2" width="39.140625" customWidth="1"/>
    <col min="4" max="4" width="16.28515625" customWidth="1"/>
    <col min="5" max="5" width="16.7109375" customWidth="1"/>
    <col min="6" max="7" width="12.28515625" style="63" customWidth="1"/>
  </cols>
  <sheetData>
    <row r="2" spans="2:5" ht="15.75" x14ac:dyDescent="0.25">
      <c r="B2" s="7" t="s">
        <v>36</v>
      </c>
    </row>
    <row r="3" spans="2:5" ht="15.75" x14ac:dyDescent="0.25">
      <c r="B3" s="7" t="s">
        <v>37</v>
      </c>
    </row>
    <row r="5" spans="2:5" x14ac:dyDescent="0.25">
      <c r="B5" s="46" t="s">
        <v>4</v>
      </c>
      <c r="C5" s="48" t="s">
        <v>5</v>
      </c>
      <c r="D5" s="2" t="s">
        <v>126</v>
      </c>
      <c r="E5" s="4" t="s">
        <v>38</v>
      </c>
    </row>
    <row r="6" spans="2:5" x14ac:dyDescent="0.25">
      <c r="B6" s="46"/>
      <c r="C6" s="48"/>
      <c r="D6" s="2" t="s">
        <v>127</v>
      </c>
      <c r="E6" s="4" t="s">
        <v>6</v>
      </c>
    </row>
    <row r="7" spans="2:5" ht="15.75" thickBot="1" x14ac:dyDescent="0.3">
      <c r="B7" s="47"/>
      <c r="C7" s="49"/>
      <c r="D7" s="19" t="s">
        <v>7</v>
      </c>
      <c r="E7" s="6" t="s">
        <v>128</v>
      </c>
    </row>
    <row r="8" spans="2:5" x14ac:dyDescent="0.25">
      <c r="B8" s="36" t="s">
        <v>2</v>
      </c>
      <c r="C8" s="33"/>
      <c r="D8" s="37"/>
      <c r="E8" s="39"/>
    </row>
    <row r="9" spans="2:5" x14ac:dyDescent="0.25">
      <c r="B9" s="37" t="s">
        <v>40</v>
      </c>
      <c r="C9" s="45"/>
      <c r="D9" s="39"/>
      <c r="E9" s="39"/>
    </row>
    <row r="10" spans="2:5" x14ac:dyDescent="0.25">
      <c r="B10" s="37" t="s">
        <v>41</v>
      </c>
      <c r="C10" s="45"/>
      <c r="D10" s="37"/>
      <c r="E10" s="39"/>
    </row>
    <row r="11" spans="2:5" x14ac:dyDescent="0.25">
      <c r="B11" s="39" t="s">
        <v>42</v>
      </c>
      <c r="C11" s="45">
        <v>14</v>
      </c>
      <c r="D11" s="43">
        <v>4307296</v>
      </c>
      <c r="E11" s="8">
        <v>4369745</v>
      </c>
    </row>
    <row r="12" spans="2:5" x14ac:dyDescent="0.25">
      <c r="B12" s="39" t="s">
        <v>43</v>
      </c>
      <c r="C12" s="45"/>
      <c r="D12" s="43">
        <v>76544</v>
      </c>
      <c r="E12" s="8">
        <v>53661</v>
      </c>
    </row>
    <row r="13" spans="2:5" x14ac:dyDescent="0.25">
      <c r="B13" s="39" t="s">
        <v>44</v>
      </c>
      <c r="C13" s="45"/>
      <c r="D13" s="43">
        <v>140784</v>
      </c>
      <c r="E13" s="8">
        <v>158385</v>
      </c>
    </row>
    <row r="14" spans="2:5" x14ac:dyDescent="0.25">
      <c r="B14" s="39" t="s">
        <v>45</v>
      </c>
      <c r="C14" s="45"/>
      <c r="D14" s="43">
        <v>21911</v>
      </c>
      <c r="E14" s="8">
        <v>22826</v>
      </c>
    </row>
    <row r="15" spans="2:5" x14ac:dyDescent="0.25">
      <c r="B15" s="39" t="s">
        <v>46</v>
      </c>
      <c r="C15" s="45"/>
      <c r="D15" s="43">
        <v>167817</v>
      </c>
      <c r="E15" s="8">
        <v>168481</v>
      </c>
    </row>
    <row r="16" spans="2:5" x14ac:dyDescent="0.25">
      <c r="B16" s="39" t="s">
        <v>47</v>
      </c>
      <c r="C16" s="45">
        <v>15</v>
      </c>
      <c r="D16" s="43">
        <v>55610</v>
      </c>
      <c r="E16" s="8">
        <v>56528</v>
      </c>
    </row>
    <row r="17" spans="2:7" ht="24" x14ac:dyDescent="0.25">
      <c r="B17" s="39" t="s">
        <v>48</v>
      </c>
      <c r="C17" s="45">
        <v>16</v>
      </c>
      <c r="D17" s="43">
        <v>6687872</v>
      </c>
      <c r="E17" s="8">
        <v>6471021</v>
      </c>
    </row>
    <row r="18" spans="2:7" x14ac:dyDescent="0.25">
      <c r="B18" s="39" t="s">
        <v>129</v>
      </c>
      <c r="C18" s="45"/>
      <c r="D18" s="43">
        <v>57893</v>
      </c>
      <c r="E18" s="8">
        <v>58590</v>
      </c>
    </row>
    <row r="19" spans="2:7" x14ac:dyDescent="0.25">
      <c r="B19" s="39" t="s">
        <v>49</v>
      </c>
      <c r="C19" s="45"/>
      <c r="D19" s="43">
        <v>87737</v>
      </c>
      <c r="E19" s="8">
        <v>94481</v>
      </c>
    </row>
    <row r="20" spans="2:7" x14ac:dyDescent="0.25">
      <c r="B20" s="39" t="s">
        <v>50</v>
      </c>
      <c r="C20" s="45"/>
      <c r="D20" s="43">
        <v>42984</v>
      </c>
      <c r="E20" s="8">
        <v>23343</v>
      </c>
    </row>
    <row r="21" spans="2:7" ht="24" x14ac:dyDescent="0.25">
      <c r="B21" s="39" t="s">
        <v>51</v>
      </c>
      <c r="C21" s="45"/>
      <c r="D21" s="43">
        <v>701852</v>
      </c>
      <c r="E21" s="8">
        <v>684610</v>
      </c>
    </row>
    <row r="22" spans="2:7" x14ac:dyDescent="0.25">
      <c r="B22" s="39" t="s">
        <v>52</v>
      </c>
      <c r="C22" s="45"/>
      <c r="D22" s="43">
        <v>21277</v>
      </c>
      <c r="E22" s="8">
        <v>11651</v>
      </c>
    </row>
    <row r="23" spans="2:7" ht="15.75" thickBot="1" x14ac:dyDescent="0.3">
      <c r="B23" s="39" t="s">
        <v>53</v>
      </c>
      <c r="C23" s="45"/>
      <c r="D23" s="43">
        <v>4038</v>
      </c>
      <c r="E23" s="8">
        <v>3542</v>
      </c>
    </row>
    <row r="24" spans="2:7" ht="15.75" thickBot="1" x14ac:dyDescent="0.3">
      <c r="B24" s="20"/>
      <c r="C24" s="18"/>
      <c r="D24" s="11">
        <v>12373615</v>
      </c>
      <c r="E24" s="12">
        <v>12176864</v>
      </c>
      <c r="F24" s="63">
        <f>SUM(D11:D23)-D24</f>
        <v>0</v>
      </c>
      <c r="G24" s="63">
        <f>SUM(E11:E23)-E24</f>
        <v>0</v>
      </c>
    </row>
    <row r="25" spans="2:7" x14ac:dyDescent="0.25">
      <c r="B25" s="39" t="s">
        <v>2</v>
      </c>
      <c r="C25" s="45"/>
      <c r="D25" s="37"/>
      <c r="E25" s="39"/>
    </row>
    <row r="26" spans="2:7" x14ac:dyDescent="0.25">
      <c r="B26" s="37" t="s">
        <v>54</v>
      </c>
      <c r="C26" s="45"/>
      <c r="D26" s="37"/>
      <c r="E26" s="39"/>
    </row>
    <row r="27" spans="2:7" x14ac:dyDescent="0.25">
      <c r="B27" s="39" t="s">
        <v>55</v>
      </c>
      <c r="C27" s="45"/>
      <c r="D27" s="43">
        <v>237095</v>
      </c>
      <c r="E27" s="8">
        <v>228065</v>
      </c>
    </row>
    <row r="28" spans="2:7" x14ac:dyDescent="0.25">
      <c r="B28" s="39" t="s">
        <v>49</v>
      </c>
      <c r="C28" s="45"/>
      <c r="D28" s="43">
        <v>65065</v>
      </c>
      <c r="E28" s="8">
        <v>106695</v>
      </c>
    </row>
    <row r="29" spans="2:7" x14ac:dyDescent="0.25">
      <c r="B29" s="39" t="s">
        <v>56</v>
      </c>
      <c r="C29" s="45"/>
      <c r="D29" s="43">
        <v>59421</v>
      </c>
      <c r="E29" s="8">
        <v>70301</v>
      </c>
    </row>
    <row r="30" spans="2:7" x14ac:dyDescent="0.25">
      <c r="B30" s="39" t="s">
        <v>57</v>
      </c>
      <c r="C30" s="45">
        <v>17</v>
      </c>
      <c r="D30" s="43">
        <v>562842</v>
      </c>
      <c r="E30" s="8">
        <v>422821</v>
      </c>
    </row>
    <row r="31" spans="2:7" x14ac:dyDescent="0.25">
      <c r="B31" s="39" t="s">
        <v>58</v>
      </c>
      <c r="C31" s="45">
        <v>15</v>
      </c>
      <c r="D31" s="43">
        <v>270882</v>
      </c>
      <c r="E31" s="8">
        <v>282472</v>
      </c>
    </row>
    <row r="32" spans="2:7" ht="24" x14ac:dyDescent="0.25">
      <c r="B32" s="39" t="s">
        <v>51</v>
      </c>
      <c r="C32" s="45"/>
      <c r="D32" s="43">
        <v>27532</v>
      </c>
      <c r="E32" s="8">
        <v>27795</v>
      </c>
    </row>
    <row r="33" spans="2:7" x14ac:dyDescent="0.25">
      <c r="B33" s="39" t="s">
        <v>59</v>
      </c>
      <c r="C33" s="45">
        <v>17</v>
      </c>
      <c r="D33" s="43">
        <v>262978</v>
      </c>
      <c r="E33" s="8">
        <v>57071</v>
      </c>
    </row>
    <row r="34" spans="2:7" x14ac:dyDescent="0.25">
      <c r="B34" s="39" t="s">
        <v>60</v>
      </c>
      <c r="C34" s="45">
        <v>17</v>
      </c>
      <c r="D34" s="43">
        <v>97683</v>
      </c>
      <c r="E34" s="8">
        <v>88821</v>
      </c>
    </row>
    <row r="35" spans="2:7" ht="15.75" thickBot="1" x14ac:dyDescent="0.3">
      <c r="B35" s="40" t="s">
        <v>61</v>
      </c>
      <c r="C35" s="14">
        <v>18</v>
      </c>
      <c r="D35" s="44">
        <v>1174256</v>
      </c>
      <c r="E35" s="15">
        <v>1145864</v>
      </c>
    </row>
    <row r="36" spans="2:7" x14ac:dyDescent="0.25">
      <c r="B36" s="37"/>
      <c r="C36" s="45"/>
      <c r="D36" s="43">
        <v>2757754</v>
      </c>
      <c r="E36" s="8">
        <v>2429905</v>
      </c>
      <c r="F36" s="63">
        <f>SUM(D27:D35)-D36</f>
        <v>0</v>
      </c>
      <c r="G36" s="63">
        <f>SUM(E27:E35)-E36</f>
        <v>0</v>
      </c>
    </row>
    <row r="37" spans="2:7" x14ac:dyDescent="0.25">
      <c r="B37" s="39" t="s">
        <v>2</v>
      </c>
      <c r="C37" s="45"/>
      <c r="D37" s="37"/>
      <c r="E37" s="39"/>
    </row>
    <row r="38" spans="2:7" ht="24.75" thickBot="1" x14ac:dyDescent="0.3">
      <c r="B38" s="40" t="s">
        <v>62</v>
      </c>
      <c r="C38" s="14">
        <v>14</v>
      </c>
      <c r="D38" s="44">
        <v>5163</v>
      </c>
      <c r="E38" s="15">
        <v>46518</v>
      </c>
    </row>
    <row r="39" spans="2:7" ht="15.75" thickBot="1" x14ac:dyDescent="0.3">
      <c r="B39" s="38"/>
      <c r="C39" s="34"/>
      <c r="D39" s="44">
        <v>2762917</v>
      </c>
      <c r="E39" s="15">
        <v>2476423</v>
      </c>
      <c r="F39" s="63">
        <f>SUM(D36:D38)-D39</f>
        <v>0</v>
      </c>
      <c r="G39" s="63">
        <f>SUM(E36:E38)-E39</f>
        <v>0</v>
      </c>
    </row>
    <row r="40" spans="2:7" ht="15.75" thickBot="1" x14ac:dyDescent="0.3">
      <c r="B40" s="30" t="s">
        <v>130</v>
      </c>
      <c r="C40" s="21"/>
      <c r="D40" s="16">
        <v>15136532</v>
      </c>
      <c r="E40" s="17">
        <v>14653287</v>
      </c>
      <c r="F40" s="63">
        <f>D39+D24-D40</f>
        <v>0</v>
      </c>
      <c r="G40" s="63">
        <f>E39+E24-E40</f>
        <v>0</v>
      </c>
    </row>
    <row r="41" spans="2:7" ht="15.75" thickTop="1" x14ac:dyDescent="0.25"/>
    <row r="43" spans="2:7" x14ac:dyDescent="0.25">
      <c r="B43" s="46" t="s">
        <v>4</v>
      </c>
      <c r="C43" s="48" t="s">
        <v>5</v>
      </c>
      <c r="D43" s="2" t="s">
        <v>131</v>
      </c>
      <c r="E43" s="4" t="s">
        <v>63</v>
      </c>
    </row>
    <row r="44" spans="2:7" x14ac:dyDescent="0.25">
      <c r="B44" s="46"/>
      <c r="C44" s="48"/>
      <c r="D44" s="2" t="s">
        <v>127</v>
      </c>
      <c r="E44" s="4" t="s">
        <v>6</v>
      </c>
    </row>
    <row r="45" spans="2:7" ht="15.75" thickBot="1" x14ac:dyDescent="0.3">
      <c r="B45" s="47"/>
      <c r="C45" s="49"/>
      <c r="D45" s="19" t="s">
        <v>7</v>
      </c>
      <c r="E45" s="6" t="s">
        <v>39</v>
      </c>
    </row>
    <row r="46" spans="2:7" x14ac:dyDescent="0.25">
      <c r="B46" s="36" t="s">
        <v>2</v>
      </c>
      <c r="C46" s="33"/>
      <c r="D46" s="37"/>
      <c r="E46" s="39"/>
    </row>
    <row r="47" spans="2:7" x14ac:dyDescent="0.25">
      <c r="B47" s="37" t="s">
        <v>64</v>
      </c>
      <c r="C47" s="45"/>
      <c r="D47" s="37"/>
      <c r="E47" s="39"/>
    </row>
    <row r="48" spans="2:7" x14ac:dyDescent="0.25">
      <c r="B48" s="37" t="s">
        <v>65</v>
      </c>
      <c r="C48" s="45"/>
      <c r="D48" s="37"/>
      <c r="E48" s="39"/>
    </row>
    <row r="49" spans="2:7" x14ac:dyDescent="0.25">
      <c r="B49" s="39" t="s">
        <v>66</v>
      </c>
      <c r="C49" s="45"/>
      <c r="D49" s="43">
        <v>916541</v>
      </c>
      <c r="E49" s="8">
        <v>916541</v>
      </c>
    </row>
    <row r="50" spans="2:7" x14ac:dyDescent="0.25">
      <c r="B50" s="39" t="s">
        <v>67</v>
      </c>
      <c r="C50" s="45"/>
      <c r="D50" s="43">
        <v>8981</v>
      </c>
      <c r="E50" s="8">
        <v>8981</v>
      </c>
    </row>
    <row r="51" spans="2:7" x14ac:dyDescent="0.25">
      <c r="B51" s="39" t="s">
        <v>68</v>
      </c>
      <c r="C51" s="45"/>
      <c r="D51" s="43">
        <v>-1180</v>
      </c>
      <c r="E51" s="39">
        <v>58</v>
      </c>
    </row>
    <row r="52" spans="2:7" x14ac:dyDescent="0.25">
      <c r="B52" s="39" t="s">
        <v>115</v>
      </c>
      <c r="C52" s="45"/>
      <c r="D52" s="43">
        <v>2187336</v>
      </c>
      <c r="E52" s="8">
        <v>2146035</v>
      </c>
    </row>
    <row r="53" spans="2:7" ht="15.75" thickBot="1" x14ac:dyDescent="0.3">
      <c r="B53" s="40" t="s">
        <v>69</v>
      </c>
      <c r="C53" s="14"/>
      <c r="D53" s="44">
        <v>5922711</v>
      </c>
      <c r="E53" s="15">
        <v>5636705</v>
      </c>
    </row>
    <row r="54" spans="2:7" ht="24" x14ac:dyDescent="0.25">
      <c r="B54" s="37" t="s">
        <v>70</v>
      </c>
      <c r="C54" s="45"/>
      <c r="D54" s="43">
        <v>9034389</v>
      </c>
      <c r="E54" s="8">
        <v>8708320</v>
      </c>
      <c r="F54" s="63">
        <f>SUM(D49:D53)-D54</f>
        <v>0</v>
      </c>
      <c r="G54" s="63">
        <f>SUM(E49:E53)-E54</f>
        <v>0</v>
      </c>
    </row>
    <row r="55" spans="2:7" x14ac:dyDescent="0.25">
      <c r="B55" s="39" t="s">
        <v>2</v>
      </c>
      <c r="C55" s="45"/>
      <c r="D55" s="37"/>
      <c r="E55" s="39"/>
    </row>
    <row r="56" spans="2:7" ht="15.75" thickBot="1" x14ac:dyDescent="0.3">
      <c r="B56" s="40" t="s">
        <v>71</v>
      </c>
      <c r="C56" s="14"/>
      <c r="D56" s="44">
        <v>-72236</v>
      </c>
      <c r="E56" s="15">
        <v>-71641</v>
      </c>
    </row>
    <row r="57" spans="2:7" ht="15.75" thickBot="1" x14ac:dyDescent="0.3">
      <c r="B57" s="38" t="s">
        <v>132</v>
      </c>
      <c r="C57" s="14"/>
      <c r="D57" s="44">
        <v>8962153</v>
      </c>
      <c r="E57" s="15">
        <v>8636679</v>
      </c>
      <c r="F57" s="63">
        <f>SUM(D54:D56)-D57</f>
        <v>0</v>
      </c>
      <c r="G57" s="63">
        <f>SUM(E54:E56)-E57</f>
        <v>0</v>
      </c>
    </row>
    <row r="58" spans="2:7" x14ac:dyDescent="0.25">
      <c r="B58" s="37" t="s">
        <v>2</v>
      </c>
      <c r="C58" s="45"/>
      <c r="D58" s="37"/>
      <c r="E58" s="39"/>
    </row>
    <row r="59" spans="2:7" x14ac:dyDescent="0.25">
      <c r="B59" s="37" t="s">
        <v>72</v>
      </c>
      <c r="C59" s="45"/>
      <c r="D59" s="37"/>
      <c r="E59" s="39"/>
    </row>
    <row r="60" spans="2:7" x14ac:dyDescent="0.25">
      <c r="B60" s="39" t="s">
        <v>73</v>
      </c>
      <c r="C60" s="45">
        <v>19</v>
      </c>
      <c r="D60" s="43">
        <v>3694649</v>
      </c>
      <c r="E60" s="8">
        <v>3716892</v>
      </c>
    </row>
    <row r="61" spans="2:7" x14ac:dyDescent="0.25">
      <c r="B61" s="39" t="s">
        <v>74</v>
      </c>
      <c r="C61" s="45"/>
      <c r="D61" s="43">
        <v>299664</v>
      </c>
      <c r="E61" s="8">
        <v>303154</v>
      </c>
    </row>
    <row r="62" spans="2:7" ht="24" x14ac:dyDescent="0.25">
      <c r="B62" s="39" t="s">
        <v>133</v>
      </c>
      <c r="C62" s="45"/>
      <c r="D62" s="43">
        <v>574238</v>
      </c>
      <c r="E62" s="8">
        <v>555894</v>
      </c>
    </row>
    <row r="63" spans="2:7" x14ac:dyDescent="0.25">
      <c r="B63" s="39" t="s">
        <v>75</v>
      </c>
      <c r="C63" s="45"/>
      <c r="D63" s="43">
        <v>43462</v>
      </c>
      <c r="E63" s="8">
        <v>45499</v>
      </c>
    </row>
    <row r="64" spans="2:7" ht="24" x14ac:dyDescent="0.25">
      <c r="B64" s="39" t="s">
        <v>76</v>
      </c>
      <c r="C64" s="45"/>
      <c r="D64" s="43">
        <v>27491</v>
      </c>
      <c r="E64" s="8">
        <v>32963</v>
      </c>
    </row>
    <row r="65" spans="2:7" ht="24.75" thickBot="1" x14ac:dyDescent="0.3">
      <c r="B65" s="40" t="s">
        <v>77</v>
      </c>
      <c r="C65" s="14"/>
      <c r="D65" s="44">
        <v>28262</v>
      </c>
      <c r="E65" s="15">
        <v>28831</v>
      </c>
    </row>
    <row r="66" spans="2:7" ht="15.75" thickBot="1" x14ac:dyDescent="0.3">
      <c r="B66" s="39"/>
      <c r="C66" s="45"/>
      <c r="D66" s="43">
        <v>4667766</v>
      </c>
      <c r="E66" s="8">
        <v>4683233</v>
      </c>
      <c r="F66" s="63">
        <f>SUM(D60:D65)-D66</f>
        <v>0</v>
      </c>
      <c r="G66" s="63">
        <f>SUM(E60:E65)-E66</f>
        <v>0</v>
      </c>
    </row>
    <row r="67" spans="2:7" x14ac:dyDescent="0.25">
      <c r="B67" s="31" t="s">
        <v>2</v>
      </c>
      <c r="C67" s="27"/>
      <c r="D67" s="29"/>
      <c r="E67" s="31"/>
    </row>
    <row r="68" spans="2:7" x14ac:dyDescent="0.25">
      <c r="B68" s="37" t="s">
        <v>78</v>
      </c>
      <c r="C68" s="45"/>
      <c r="D68" s="37"/>
      <c r="E68" s="39"/>
    </row>
    <row r="69" spans="2:7" x14ac:dyDescent="0.25">
      <c r="B69" s="39" t="s">
        <v>73</v>
      </c>
      <c r="C69" s="45">
        <v>19</v>
      </c>
      <c r="D69" s="43">
        <v>407704</v>
      </c>
      <c r="E69" s="8">
        <v>361556</v>
      </c>
    </row>
    <row r="70" spans="2:7" x14ac:dyDescent="0.25">
      <c r="B70" s="39" t="s">
        <v>74</v>
      </c>
      <c r="C70" s="45"/>
      <c r="D70" s="43">
        <v>60662</v>
      </c>
      <c r="E70" s="8">
        <v>63235</v>
      </c>
    </row>
    <row r="71" spans="2:7" x14ac:dyDescent="0.25">
      <c r="B71" s="39" t="s">
        <v>79</v>
      </c>
      <c r="C71" s="45"/>
      <c r="D71" s="43">
        <v>12048</v>
      </c>
      <c r="E71" s="8">
        <v>8967</v>
      </c>
    </row>
    <row r="72" spans="2:7" x14ac:dyDescent="0.25">
      <c r="B72" s="39" t="s">
        <v>80</v>
      </c>
      <c r="C72" s="45">
        <v>20</v>
      </c>
      <c r="D72" s="43">
        <v>605554</v>
      </c>
      <c r="E72" s="8">
        <v>536922</v>
      </c>
    </row>
    <row r="73" spans="2:7" x14ac:dyDescent="0.25">
      <c r="B73" s="39" t="s">
        <v>81</v>
      </c>
      <c r="C73" s="45"/>
      <c r="D73" s="43">
        <v>152861</v>
      </c>
      <c r="E73" s="8">
        <v>130263</v>
      </c>
    </row>
    <row r="74" spans="2:7" x14ac:dyDescent="0.25">
      <c r="B74" s="39" t="s">
        <v>75</v>
      </c>
      <c r="C74" s="45"/>
      <c r="D74" s="43">
        <v>49101</v>
      </c>
      <c r="E74" s="8">
        <v>16971</v>
      </c>
    </row>
    <row r="75" spans="2:7" x14ac:dyDescent="0.25">
      <c r="B75" s="39" t="s">
        <v>82</v>
      </c>
      <c r="C75" s="45">
        <v>20</v>
      </c>
      <c r="D75" s="43">
        <v>86659</v>
      </c>
      <c r="E75" s="8">
        <v>86440</v>
      </c>
    </row>
    <row r="76" spans="2:7" ht="24.75" thickBot="1" x14ac:dyDescent="0.3">
      <c r="B76" s="40" t="s">
        <v>83</v>
      </c>
      <c r="C76" s="14">
        <v>20</v>
      </c>
      <c r="D76" s="44">
        <v>131601</v>
      </c>
      <c r="E76" s="15">
        <v>129021</v>
      </c>
    </row>
    <row r="77" spans="2:7" x14ac:dyDescent="0.25">
      <c r="B77" s="39"/>
      <c r="C77" s="45"/>
      <c r="D77" s="43">
        <v>1506190</v>
      </c>
      <c r="E77" s="8">
        <v>1333375</v>
      </c>
      <c r="F77" s="63">
        <f>SUM(D69:D76)-D77</f>
        <v>0</v>
      </c>
      <c r="G77" s="63">
        <f>SUM(E69:E76)-E77</f>
        <v>0</v>
      </c>
    </row>
    <row r="78" spans="2:7" ht="36.75" thickBot="1" x14ac:dyDescent="0.3">
      <c r="B78" s="40" t="s">
        <v>134</v>
      </c>
      <c r="C78" s="14"/>
      <c r="D78" s="38">
        <v>423</v>
      </c>
      <c r="E78" s="40" t="s">
        <v>12</v>
      </c>
    </row>
    <row r="79" spans="2:7" ht="15.75" thickBot="1" x14ac:dyDescent="0.3">
      <c r="B79" s="38" t="s">
        <v>135</v>
      </c>
      <c r="C79" s="14"/>
      <c r="D79" s="44">
        <v>6174379</v>
      </c>
      <c r="E79" s="15">
        <v>6016608</v>
      </c>
      <c r="F79" s="63">
        <f>SUM(D77:D78,D66)-D79</f>
        <v>0</v>
      </c>
      <c r="G79" s="63">
        <f>SUM(E77:E78,E66)-E79</f>
        <v>0</v>
      </c>
    </row>
    <row r="80" spans="2:7" ht="15.75" thickBot="1" x14ac:dyDescent="0.3">
      <c r="B80" s="30" t="s">
        <v>136</v>
      </c>
      <c r="C80" s="21"/>
      <c r="D80" s="16">
        <v>15136532</v>
      </c>
      <c r="E80" s="17">
        <v>14653287</v>
      </c>
      <c r="F80" s="63">
        <f>D79+D57-D80</f>
        <v>0</v>
      </c>
      <c r="G80" s="63">
        <f>E79+E57-E80</f>
        <v>0</v>
      </c>
    </row>
    <row r="81" spans="2:5" ht="15.75" thickTop="1" x14ac:dyDescent="0.25">
      <c r="B81" s="37" t="s">
        <v>2</v>
      </c>
      <c r="C81" s="45"/>
      <c r="D81" s="37"/>
      <c r="E81" s="39"/>
    </row>
    <row r="82" spans="2:5" ht="24" x14ac:dyDescent="0.25">
      <c r="B82" s="37" t="s">
        <v>137</v>
      </c>
      <c r="C82" s="53"/>
      <c r="D82" s="57">
        <v>14.414</v>
      </c>
      <c r="E82" s="59">
        <v>13.88</v>
      </c>
    </row>
    <row r="83" spans="2:5" ht="15.75" thickBot="1" x14ac:dyDescent="0.3">
      <c r="B83" s="32" t="s">
        <v>138</v>
      </c>
      <c r="C83" s="51"/>
      <c r="D83" s="58"/>
      <c r="E83" s="60"/>
    </row>
    <row r="84" spans="2:5" s="63" customFormat="1" ht="15.75" thickTop="1" x14ac:dyDescent="0.25">
      <c r="B84" s="64"/>
      <c r="C84" s="64"/>
      <c r="D84" s="64">
        <f>D80-D40</f>
        <v>0</v>
      </c>
      <c r="E84" s="64">
        <f>E80-E40</f>
        <v>0</v>
      </c>
    </row>
  </sheetData>
  <mergeCells count="7">
    <mergeCell ref="C82:C83"/>
    <mergeCell ref="D82:D83"/>
    <mergeCell ref="E82:E83"/>
    <mergeCell ref="B5:B7"/>
    <mergeCell ref="C5:C7"/>
    <mergeCell ref="B43:B45"/>
    <mergeCell ref="C43:C4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68"/>
  <sheetViews>
    <sheetView zoomScale="80" zoomScaleNormal="80" workbookViewId="0">
      <selection activeCell="F70" sqref="F70"/>
    </sheetView>
  </sheetViews>
  <sheetFormatPr defaultRowHeight="15" x14ac:dyDescent="0.25"/>
  <cols>
    <col min="2" max="2" width="52" customWidth="1"/>
    <col min="3" max="3" width="10.5703125" customWidth="1"/>
    <col min="4" max="4" width="13.140625" customWidth="1"/>
    <col min="5" max="5" width="14.42578125" customWidth="1"/>
    <col min="6" max="7" width="12.7109375" style="63" customWidth="1"/>
  </cols>
  <sheetData>
    <row r="2" spans="2:7" ht="15.75" x14ac:dyDescent="0.25">
      <c r="B2" s="1" t="s">
        <v>0</v>
      </c>
    </row>
    <row r="3" spans="2:7" ht="15.75" x14ac:dyDescent="0.25">
      <c r="B3" s="1" t="s">
        <v>1</v>
      </c>
    </row>
    <row r="6" spans="2:7" x14ac:dyDescent="0.25">
      <c r="B6" s="50" t="s">
        <v>2</v>
      </c>
      <c r="C6" s="48" t="s">
        <v>2</v>
      </c>
      <c r="D6" s="48" t="s">
        <v>3</v>
      </c>
      <c r="E6" s="48"/>
    </row>
    <row r="7" spans="2:7" ht="15.75" thickBot="1" x14ac:dyDescent="0.3">
      <c r="B7" s="50"/>
      <c r="C7" s="48"/>
      <c r="D7" s="49" t="s">
        <v>139</v>
      </c>
      <c r="E7" s="49"/>
    </row>
    <row r="8" spans="2:7" x14ac:dyDescent="0.25">
      <c r="B8" s="46" t="s">
        <v>4</v>
      </c>
      <c r="C8" s="48" t="s">
        <v>5</v>
      </c>
      <c r="D8" s="3" t="s">
        <v>127</v>
      </c>
      <c r="E8" s="5" t="s">
        <v>6</v>
      </c>
    </row>
    <row r="9" spans="2:7" ht="24.75" thickBot="1" x14ac:dyDescent="0.3">
      <c r="B9" s="47"/>
      <c r="C9" s="49"/>
      <c r="D9" s="19" t="s">
        <v>7</v>
      </c>
      <c r="E9" s="6" t="s">
        <v>7</v>
      </c>
    </row>
    <row r="10" spans="2:7" x14ac:dyDescent="0.25">
      <c r="B10" s="36" t="s">
        <v>2</v>
      </c>
      <c r="C10" s="33"/>
      <c r="D10" s="37"/>
      <c r="E10" s="39"/>
    </row>
    <row r="11" spans="2:7" x14ac:dyDescent="0.25">
      <c r="B11" s="37" t="s">
        <v>8</v>
      </c>
      <c r="C11" s="33"/>
      <c r="D11" s="37"/>
      <c r="E11" s="39"/>
    </row>
    <row r="12" spans="2:7" x14ac:dyDescent="0.25">
      <c r="B12" s="39" t="s">
        <v>9</v>
      </c>
      <c r="C12" s="45">
        <v>4</v>
      </c>
      <c r="D12" s="43">
        <v>1433451</v>
      </c>
      <c r="E12" s="8">
        <v>1376114</v>
      </c>
    </row>
    <row r="13" spans="2:7" ht="24" x14ac:dyDescent="0.25">
      <c r="B13" s="39" t="s">
        <v>10</v>
      </c>
      <c r="C13" s="45">
        <v>5</v>
      </c>
      <c r="D13" s="43">
        <v>217726</v>
      </c>
      <c r="E13" s="8">
        <v>65316</v>
      </c>
    </row>
    <row r="14" spans="2:7" x14ac:dyDescent="0.25">
      <c r="B14" s="39" t="s">
        <v>11</v>
      </c>
      <c r="C14" s="45">
        <v>12</v>
      </c>
      <c r="D14" s="43">
        <v>21548</v>
      </c>
      <c r="E14" s="8">
        <v>37015</v>
      </c>
    </row>
    <row r="15" spans="2:7" ht="15.75" thickBot="1" x14ac:dyDescent="0.3">
      <c r="B15" s="39" t="s">
        <v>13</v>
      </c>
      <c r="C15" s="45"/>
      <c r="D15" s="43">
        <v>11924</v>
      </c>
      <c r="E15" s="8">
        <v>8610</v>
      </c>
    </row>
    <row r="16" spans="2:7" ht="15.75" thickBot="1" x14ac:dyDescent="0.3">
      <c r="B16" s="9" t="s">
        <v>14</v>
      </c>
      <c r="C16" s="10"/>
      <c r="D16" s="11">
        <v>1684649</v>
      </c>
      <c r="E16" s="12">
        <v>1487055</v>
      </c>
      <c r="F16" s="63">
        <f>SUM(D12:D15)-D16</f>
        <v>0</v>
      </c>
      <c r="G16" s="63">
        <f>SUM(E12:E15)-E16</f>
        <v>0</v>
      </c>
    </row>
    <row r="17" spans="2:7" x14ac:dyDescent="0.25">
      <c r="B17" s="37" t="s">
        <v>2</v>
      </c>
      <c r="C17" s="33"/>
      <c r="D17" s="37"/>
      <c r="E17" s="42"/>
    </row>
    <row r="18" spans="2:7" x14ac:dyDescent="0.25">
      <c r="B18" s="37" t="s">
        <v>15</v>
      </c>
      <c r="C18" s="45"/>
      <c r="D18" s="37"/>
      <c r="E18" s="39"/>
    </row>
    <row r="19" spans="2:7" ht="24" x14ac:dyDescent="0.25">
      <c r="B19" s="39" t="s">
        <v>16</v>
      </c>
      <c r="C19" s="45">
        <v>6</v>
      </c>
      <c r="D19" s="43">
        <v>-747042</v>
      </c>
      <c r="E19" s="8">
        <v>-741384</v>
      </c>
    </row>
    <row r="20" spans="2:7" x14ac:dyDescent="0.25">
      <c r="B20" s="39" t="s">
        <v>17</v>
      </c>
      <c r="C20" s="45">
        <v>7</v>
      </c>
      <c r="D20" s="43">
        <v>-164231</v>
      </c>
      <c r="E20" s="8">
        <v>-174396</v>
      </c>
    </row>
    <row r="21" spans="2:7" x14ac:dyDescent="0.25">
      <c r="B21" s="39" t="s">
        <v>18</v>
      </c>
      <c r="C21" s="45">
        <v>8</v>
      </c>
      <c r="D21" s="43">
        <v>-91672</v>
      </c>
      <c r="E21" s="8">
        <v>-94293</v>
      </c>
    </row>
    <row r="22" spans="2:7" x14ac:dyDescent="0.25">
      <c r="B22" s="39" t="s">
        <v>19</v>
      </c>
      <c r="C22" s="45"/>
      <c r="D22" s="43">
        <v>-98103</v>
      </c>
      <c r="E22" s="8">
        <v>-91758</v>
      </c>
    </row>
    <row r="23" spans="2:7" x14ac:dyDescent="0.25">
      <c r="B23" s="39" t="s">
        <v>20</v>
      </c>
      <c r="C23" s="45">
        <v>9</v>
      </c>
      <c r="D23" s="43">
        <v>-122669</v>
      </c>
      <c r="E23" s="8">
        <v>-118649</v>
      </c>
    </row>
    <row r="24" spans="2:7" x14ac:dyDescent="0.25">
      <c r="B24" s="39" t="s">
        <v>21</v>
      </c>
      <c r="C24" s="45">
        <v>10</v>
      </c>
      <c r="D24" s="43">
        <v>-31609</v>
      </c>
      <c r="E24" s="8">
        <v>-37697</v>
      </c>
    </row>
    <row r="25" spans="2:7" ht="24" x14ac:dyDescent="0.25">
      <c r="B25" s="39" t="s">
        <v>151</v>
      </c>
      <c r="C25" s="45">
        <v>11</v>
      </c>
      <c r="D25" s="37">
        <v>6</v>
      </c>
      <c r="E25" s="8">
        <v>-61139</v>
      </c>
    </row>
    <row r="26" spans="2:7" x14ac:dyDescent="0.25">
      <c r="B26" s="39" t="s">
        <v>152</v>
      </c>
      <c r="C26" s="45">
        <v>11</v>
      </c>
      <c r="D26" s="43">
        <v>-19800</v>
      </c>
      <c r="E26" s="39" t="s">
        <v>12</v>
      </c>
    </row>
    <row r="27" spans="2:7" ht="24" x14ac:dyDescent="0.25">
      <c r="B27" s="39" t="s">
        <v>22</v>
      </c>
      <c r="C27" s="45"/>
      <c r="D27" s="37" t="s">
        <v>12</v>
      </c>
      <c r="E27" s="8">
        <v>-38000</v>
      </c>
    </row>
    <row r="28" spans="2:7" x14ac:dyDescent="0.25">
      <c r="B28" s="39" t="s">
        <v>23</v>
      </c>
      <c r="C28" s="45">
        <v>12</v>
      </c>
      <c r="D28" s="43">
        <v>-68019</v>
      </c>
      <c r="E28" s="8">
        <v>-67074</v>
      </c>
    </row>
    <row r="29" spans="2:7" x14ac:dyDescent="0.25">
      <c r="B29" s="39" t="s">
        <v>24</v>
      </c>
      <c r="C29" s="45"/>
      <c r="D29" s="43">
        <v>-5755</v>
      </c>
      <c r="E29" s="8">
        <v>-7315</v>
      </c>
    </row>
    <row r="30" spans="2:7" ht="15.75" thickBot="1" x14ac:dyDescent="0.3">
      <c r="B30" s="39" t="s">
        <v>153</v>
      </c>
      <c r="C30" s="45"/>
      <c r="D30" s="43">
        <v>3626</v>
      </c>
      <c r="E30" s="8">
        <v>32737</v>
      </c>
    </row>
    <row r="31" spans="2:7" ht="15.75" thickBot="1" x14ac:dyDescent="0.3">
      <c r="B31" s="9" t="s">
        <v>25</v>
      </c>
      <c r="C31" s="10"/>
      <c r="D31" s="11">
        <v>-1345268</v>
      </c>
      <c r="E31" s="12">
        <v>-1398968</v>
      </c>
      <c r="F31" s="63">
        <f>SUM(D19:D30)-D31</f>
        <v>0</v>
      </c>
      <c r="G31" s="63">
        <f>SUM(E19:E30)-E31</f>
        <v>0</v>
      </c>
    </row>
    <row r="32" spans="2:7" x14ac:dyDescent="0.25">
      <c r="B32" s="37" t="s">
        <v>154</v>
      </c>
      <c r="C32" s="45"/>
      <c r="D32" s="43">
        <v>339381</v>
      </c>
      <c r="E32" s="8">
        <v>88087</v>
      </c>
    </row>
    <row r="33" spans="2:7" x14ac:dyDescent="0.25">
      <c r="B33" s="39" t="s">
        <v>2</v>
      </c>
      <c r="C33" s="45"/>
      <c r="D33" s="37"/>
      <c r="E33" s="42"/>
    </row>
    <row r="34" spans="2:7" ht="15.75" thickBot="1" x14ac:dyDescent="0.3">
      <c r="B34" s="40" t="s">
        <v>26</v>
      </c>
      <c r="C34" s="14">
        <v>13</v>
      </c>
      <c r="D34" s="44">
        <v>-53261</v>
      </c>
      <c r="E34" s="26">
        <v>-18573</v>
      </c>
    </row>
    <row r="35" spans="2:7" ht="15.75" thickBot="1" x14ac:dyDescent="0.3">
      <c r="B35" s="30" t="s">
        <v>119</v>
      </c>
      <c r="C35" s="28"/>
      <c r="D35" s="16">
        <v>286120</v>
      </c>
      <c r="E35" s="65">
        <v>69514</v>
      </c>
      <c r="F35" s="63">
        <f>SUM(D32:D34)-D35</f>
        <v>0</v>
      </c>
      <c r="G35" s="63">
        <f>SUM(E32:E34)-E35</f>
        <v>0</v>
      </c>
    </row>
    <row r="36" spans="2:7" ht="15.75" thickTop="1" x14ac:dyDescent="0.25">
      <c r="B36" s="37" t="s">
        <v>2</v>
      </c>
      <c r="C36" s="45"/>
      <c r="D36" s="37"/>
      <c r="E36" s="39"/>
    </row>
    <row r="37" spans="2:7" x14ac:dyDescent="0.25">
      <c r="B37" s="37" t="s">
        <v>27</v>
      </c>
      <c r="C37" s="45"/>
      <c r="D37" s="37"/>
      <c r="E37" s="39"/>
    </row>
    <row r="38" spans="2:7" x14ac:dyDescent="0.25">
      <c r="B38" s="39" t="s">
        <v>28</v>
      </c>
      <c r="C38" s="45"/>
      <c r="D38" s="43">
        <v>286703</v>
      </c>
      <c r="E38" s="8">
        <v>86267</v>
      </c>
    </row>
    <row r="39" spans="2:7" ht="15.75" thickBot="1" x14ac:dyDescent="0.3">
      <c r="B39" s="40" t="s">
        <v>29</v>
      </c>
      <c r="C39" s="14"/>
      <c r="D39" s="38">
        <v>-583</v>
      </c>
      <c r="E39" s="15">
        <v>-16753</v>
      </c>
    </row>
    <row r="40" spans="2:7" ht="15.75" thickBot="1" x14ac:dyDescent="0.3">
      <c r="B40" s="32"/>
      <c r="C40" s="28"/>
      <c r="D40" s="16">
        <v>286120</v>
      </c>
      <c r="E40" s="17">
        <v>69514</v>
      </c>
      <c r="F40" s="63">
        <f>SUM(D38:D39)-D40</f>
        <v>0</v>
      </c>
      <c r="G40" s="63">
        <f>SUM(E38:E39)-E40</f>
        <v>0</v>
      </c>
    </row>
    <row r="41" spans="2:7" s="61" customFormat="1" ht="15.75" thickTop="1" x14ac:dyDescent="0.25">
      <c r="D41" s="61">
        <f>D40-D35</f>
        <v>0</v>
      </c>
      <c r="E41" s="61">
        <f>E40-E35</f>
        <v>0</v>
      </c>
    </row>
    <row r="43" spans="2:7" x14ac:dyDescent="0.25">
      <c r="B43" s="50"/>
      <c r="C43" s="48"/>
      <c r="D43" s="48" t="s">
        <v>3</v>
      </c>
      <c r="E43" s="48"/>
    </row>
    <row r="44" spans="2:7" ht="15.75" thickBot="1" x14ac:dyDescent="0.3">
      <c r="B44" s="50"/>
      <c r="C44" s="48"/>
      <c r="D44" s="49" t="s">
        <v>139</v>
      </c>
      <c r="E44" s="49"/>
    </row>
    <row r="45" spans="2:7" x14ac:dyDescent="0.25">
      <c r="B45" s="46" t="s">
        <v>4</v>
      </c>
      <c r="C45" s="48" t="s">
        <v>5</v>
      </c>
      <c r="D45" s="3" t="s">
        <v>127</v>
      </c>
      <c r="E45" s="5" t="s">
        <v>6</v>
      </c>
    </row>
    <row r="46" spans="2:7" ht="24.75" thickBot="1" x14ac:dyDescent="0.3">
      <c r="B46" s="47"/>
      <c r="C46" s="49"/>
      <c r="D46" s="19" t="s">
        <v>7</v>
      </c>
      <c r="E46" s="6" t="s">
        <v>7</v>
      </c>
    </row>
    <row r="47" spans="2:7" x14ac:dyDescent="0.25">
      <c r="B47" s="37" t="s">
        <v>2</v>
      </c>
      <c r="C47" s="33"/>
      <c r="D47" s="37"/>
      <c r="E47" s="39"/>
    </row>
    <row r="48" spans="2:7" x14ac:dyDescent="0.25">
      <c r="B48" s="37" t="s">
        <v>30</v>
      </c>
      <c r="C48" s="33"/>
      <c r="D48" s="37"/>
      <c r="E48" s="39"/>
    </row>
    <row r="49" spans="2:7" ht="36" x14ac:dyDescent="0.25">
      <c r="B49" s="36" t="s">
        <v>31</v>
      </c>
      <c r="C49" s="45"/>
      <c r="D49" s="37"/>
      <c r="E49" s="39"/>
    </row>
    <row r="50" spans="2:7" x14ac:dyDescent="0.25">
      <c r="B50" s="39" t="s">
        <v>32</v>
      </c>
      <c r="C50" s="45"/>
      <c r="D50" s="43">
        <v>-1238</v>
      </c>
      <c r="E50" s="71">
        <v>0</v>
      </c>
    </row>
    <row r="51" spans="2:7" ht="24" x14ac:dyDescent="0.25">
      <c r="B51" s="39" t="s">
        <v>155</v>
      </c>
      <c r="C51" s="45"/>
      <c r="D51" s="43">
        <v>45409</v>
      </c>
      <c r="E51" s="8">
        <v>703636</v>
      </c>
    </row>
    <row r="52" spans="2:7" ht="15.75" thickBot="1" x14ac:dyDescent="0.3">
      <c r="B52" s="39" t="s">
        <v>33</v>
      </c>
      <c r="C52" s="45"/>
      <c r="D52" s="43">
        <v>-4120</v>
      </c>
      <c r="E52" s="8">
        <v>-62026</v>
      </c>
    </row>
    <row r="53" spans="2:7" ht="36.75" thickBot="1" x14ac:dyDescent="0.3">
      <c r="B53" s="9" t="s">
        <v>156</v>
      </c>
      <c r="C53" s="18"/>
      <c r="D53" s="11">
        <v>40051</v>
      </c>
      <c r="E53" s="12">
        <v>641610</v>
      </c>
      <c r="F53" s="63">
        <f>SUM(D50:D52)-D53</f>
        <v>0</v>
      </c>
      <c r="G53" s="63">
        <f>SUM(E50:E52)-E53</f>
        <v>0</v>
      </c>
    </row>
    <row r="54" spans="2:7" x14ac:dyDescent="0.25">
      <c r="B54" s="36" t="s">
        <v>2</v>
      </c>
      <c r="C54" s="45"/>
      <c r="D54" s="37"/>
      <c r="E54" s="42"/>
    </row>
    <row r="55" spans="2:7" ht="36" x14ac:dyDescent="0.25">
      <c r="B55" s="36" t="s">
        <v>157</v>
      </c>
      <c r="C55" s="45"/>
      <c r="D55" s="37"/>
      <c r="E55" s="42"/>
    </row>
    <row r="56" spans="2:7" ht="24.75" thickBot="1" x14ac:dyDescent="0.3">
      <c r="B56" s="39" t="s">
        <v>158</v>
      </c>
      <c r="C56" s="45"/>
      <c r="D56" s="37">
        <v>53</v>
      </c>
      <c r="E56" s="71">
        <v>0</v>
      </c>
    </row>
    <row r="57" spans="2:7" ht="36.75" thickBot="1" x14ac:dyDescent="0.3">
      <c r="B57" s="9" t="s">
        <v>159</v>
      </c>
      <c r="C57" s="18"/>
      <c r="D57" s="9">
        <v>53</v>
      </c>
      <c r="E57" s="72">
        <v>0</v>
      </c>
    </row>
    <row r="58" spans="2:7" ht="15.75" thickBot="1" x14ac:dyDescent="0.3">
      <c r="B58" s="38" t="s">
        <v>160</v>
      </c>
      <c r="C58" s="14"/>
      <c r="D58" s="44">
        <v>40104</v>
      </c>
      <c r="E58" s="15">
        <v>641610</v>
      </c>
      <c r="F58" s="63">
        <f>D57+D53-D58</f>
        <v>0</v>
      </c>
      <c r="G58" s="63">
        <f>E57+E53-E58</f>
        <v>0</v>
      </c>
    </row>
    <row r="59" spans="2:7" ht="24.75" thickBot="1" x14ac:dyDescent="0.3">
      <c r="B59" s="30" t="s">
        <v>161</v>
      </c>
      <c r="C59" s="28"/>
      <c r="D59" s="16">
        <v>326224</v>
      </c>
      <c r="E59" s="65">
        <v>711124</v>
      </c>
      <c r="F59" s="63">
        <f>D58+D40-D59</f>
        <v>0</v>
      </c>
      <c r="G59" s="63">
        <f>E58+E40-E59</f>
        <v>0</v>
      </c>
    </row>
    <row r="60" spans="2:7" ht="15.75" thickTop="1" x14ac:dyDescent="0.25">
      <c r="B60" s="39" t="s">
        <v>2</v>
      </c>
      <c r="C60" s="45"/>
      <c r="D60" s="37"/>
      <c r="E60" s="42"/>
    </row>
    <row r="61" spans="2:7" ht="24" x14ac:dyDescent="0.25">
      <c r="B61" s="37" t="s">
        <v>34</v>
      </c>
      <c r="C61" s="45"/>
      <c r="D61" s="37"/>
      <c r="E61" s="42"/>
    </row>
    <row r="62" spans="2:7" x14ac:dyDescent="0.25">
      <c r="B62" s="39" t="s">
        <v>28</v>
      </c>
      <c r="C62" s="45"/>
      <c r="D62" s="43">
        <v>326819</v>
      </c>
      <c r="E62" s="25">
        <v>727897</v>
      </c>
    </row>
    <row r="63" spans="2:7" ht="15.75" thickBot="1" x14ac:dyDescent="0.3">
      <c r="B63" s="40" t="s">
        <v>29</v>
      </c>
      <c r="C63" s="14"/>
      <c r="D63" s="38">
        <v>-595</v>
      </c>
      <c r="E63" s="26">
        <v>-16773</v>
      </c>
    </row>
    <row r="64" spans="2:7" ht="15.75" thickBot="1" x14ac:dyDescent="0.3">
      <c r="B64" s="32"/>
      <c r="C64" s="28"/>
      <c r="D64" s="16">
        <v>326224</v>
      </c>
      <c r="E64" s="65">
        <v>711124</v>
      </c>
      <c r="F64" s="63">
        <f>SUM(D62:D63)-D64</f>
        <v>0</v>
      </c>
      <c r="G64" s="63">
        <f>SUM(E62:E63)-E64</f>
        <v>0</v>
      </c>
    </row>
    <row r="65" spans="2:5" ht="15.75" thickTop="1" x14ac:dyDescent="0.25">
      <c r="B65" s="37"/>
      <c r="C65" s="68"/>
      <c r="D65" s="69"/>
      <c r="E65" s="70"/>
    </row>
    <row r="66" spans="2:5" x14ac:dyDescent="0.25">
      <c r="B66" s="37" t="s">
        <v>162</v>
      </c>
      <c r="C66" s="53"/>
      <c r="D66" s="55"/>
      <c r="E66" s="54"/>
    </row>
    <row r="67" spans="2:5" ht="15.75" thickBot="1" x14ac:dyDescent="0.3">
      <c r="B67" s="32" t="s">
        <v>35</v>
      </c>
      <c r="C67" s="28"/>
      <c r="D67" s="66">
        <v>0.47</v>
      </c>
      <c r="E67" s="67">
        <v>0.11</v>
      </c>
    </row>
    <row r="68" spans="2:5" s="62" customFormat="1" ht="15.75" thickTop="1" x14ac:dyDescent="0.25">
      <c r="D68" s="62">
        <f>D64-D59</f>
        <v>0</v>
      </c>
      <c r="E68" s="62">
        <f>E64-E59</f>
        <v>0</v>
      </c>
    </row>
  </sheetData>
  <mergeCells count="15">
    <mergeCell ref="B45:B46"/>
    <mergeCell ref="C45:C46"/>
    <mergeCell ref="C65:C66"/>
    <mergeCell ref="D65:D66"/>
    <mergeCell ref="E65:E66"/>
    <mergeCell ref="D7:E7"/>
    <mergeCell ref="B8:B9"/>
    <mergeCell ref="C8:C9"/>
    <mergeCell ref="B43:B44"/>
    <mergeCell ref="C43:C44"/>
    <mergeCell ref="D43:E43"/>
    <mergeCell ref="D44:E44"/>
    <mergeCell ref="B6:B7"/>
    <mergeCell ref="C6:C7"/>
    <mergeCell ref="D6:E6"/>
  </mergeCells>
  <pageMargins left="0.7" right="0.7" top="0.75" bottom="0.75" header="0.3" footer="0.3"/>
  <customProperties>
    <customPr name="EpmWorksheetKeyString_GUID" r:id="rId1"/>
    <customPr name="FPMExcelClientCellBasedFunctionStatu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76"/>
  <sheetViews>
    <sheetView zoomScale="80" zoomScaleNormal="80" workbookViewId="0">
      <selection activeCell="G77" sqref="G77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28515625" style="63" bestFit="1" customWidth="1"/>
    <col min="7" max="7" width="9.140625" style="63"/>
  </cols>
  <sheetData>
    <row r="2" spans="2:5" ht="15.75" x14ac:dyDescent="0.25">
      <c r="B2" s="1" t="s">
        <v>96</v>
      </c>
    </row>
    <row r="5" spans="2:5" x14ac:dyDescent="0.25">
      <c r="B5" s="50"/>
      <c r="C5" s="52"/>
      <c r="D5" s="48" t="s">
        <v>3</v>
      </c>
      <c r="E5" s="48"/>
    </row>
    <row r="6" spans="2:5" ht="15.75" thickBot="1" x14ac:dyDescent="0.3">
      <c r="B6" s="50"/>
      <c r="C6" s="52"/>
      <c r="D6" s="49" t="s">
        <v>139</v>
      </c>
      <c r="E6" s="49"/>
    </row>
    <row r="7" spans="2:5" x14ac:dyDescent="0.25">
      <c r="B7" s="46" t="s">
        <v>4</v>
      </c>
      <c r="C7" s="48" t="s">
        <v>5</v>
      </c>
      <c r="D7" s="2" t="s">
        <v>140</v>
      </c>
      <c r="E7" s="4" t="s">
        <v>84</v>
      </c>
    </row>
    <row r="8" spans="2:5" ht="15.75" thickBot="1" x14ac:dyDescent="0.3">
      <c r="B8" s="47"/>
      <c r="C8" s="49"/>
      <c r="D8" s="19" t="s">
        <v>7</v>
      </c>
      <c r="E8" s="6" t="s">
        <v>7</v>
      </c>
    </row>
    <row r="9" spans="2:5" x14ac:dyDescent="0.25">
      <c r="B9" s="39" t="s">
        <v>2</v>
      </c>
      <c r="C9" s="45"/>
      <c r="D9" s="37"/>
      <c r="E9" s="39"/>
    </row>
    <row r="10" spans="2:5" x14ac:dyDescent="0.25">
      <c r="B10" s="37" t="s">
        <v>85</v>
      </c>
      <c r="C10" s="33"/>
      <c r="D10" s="37"/>
      <c r="E10" s="39"/>
    </row>
    <row r="11" spans="2:5" ht="15.75" thickBot="1" x14ac:dyDescent="0.3">
      <c r="B11" s="38" t="s">
        <v>141</v>
      </c>
      <c r="C11" s="14"/>
      <c r="D11" s="44">
        <v>339381</v>
      </c>
      <c r="E11" s="15">
        <v>88087</v>
      </c>
    </row>
    <row r="12" spans="2:5" x14ac:dyDescent="0.25">
      <c r="B12" s="37" t="s">
        <v>2</v>
      </c>
      <c r="C12" s="45"/>
      <c r="D12" s="37"/>
      <c r="E12" s="39"/>
    </row>
    <row r="13" spans="2:5" x14ac:dyDescent="0.25">
      <c r="B13" s="37" t="s">
        <v>86</v>
      </c>
      <c r="C13" s="45"/>
      <c r="D13" s="37"/>
      <c r="E13" s="39"/>
    </row>
    <row r="14" spans="2:5" x14ac:dyDescent="0.25">
      <c r="B14" s="39" t="s">
        <v>19</v>
      </c>
      <c r="C14" s="45"/>
      <c r="D14" s="43">
        <v>98103</v>
      </c>
      <c r="E14" s="8">
        <v>91758</v>
      </c>
    </row>
    <row r="15" spans="2:5" x14ac:dyDescent="0.25">
      <c r="B15" s="39" t="s">
        <v>142</v>
      </c>
      <c r="C15" s="45">
        <v>11</v>
      </c>
      <c r="D15" s="43">
        <v>19800</v>
      </c>
      <c r="E15" s="39" t="s">
        <v>12</v>
      </c>
    </row>
    <row r="16" spans="2:5" ht="24" x14ac:dyDescent="0.25">
      <c r="B16" s="39" t="s">
        <v>143</v>
      </c>
      <c r="C16" s="45">
        <v>11</v>
      </c>
      <c r="D16" s="37">
        <v>-6</v>
      </c>
      <c r="E16" s="8">
        <v>61139</v>
      </c>
    </row>
    <row r="17" spans="2:7" ht="24" x14ac:dyDescent="0.25">
      <c r="B17" s="39" t="s">
        <v>144</v>
      </c>
      <c r="C17" s="45"/>
      <c r="D17" s="37" t="s">
        <v>12</v>
      </c>
      <c r="E17" s="8">
        <v>38000</v>
      </c>
    </row>
    <row r="18" spans="2:7" ht="24" x14ac:dyDescent="0.25">
      <c r="B18" s="39" t="s">
        <v>145</v>
      </c>
      <c r="C18" s="45"/>
      <c r="D18" s="43">
        <v>1573</v>
      </c>
      <c r="E18" s="8">
        <v>5371</v>
      </c>
    </row>
    <row r="19" spans="2:7" x14ac:dyDescent="0.25">
      <c r="B19" s="39" t="s">
        <v>87</v>
      </c>
      <c r="C19" s="45"/>
      <c r="D19" s="37">
        <v>-831</v>
      </c>
      <c r="E19" s="8">
        <v>-1249</v>
      </c>
    </row>
    <row r="20" spans="2:7" ht="36" x14ac:dyDescent="0.25">
      <c r="B20" s="42" t="s">
        <v>146</v>
      </c>
      <c r="C20" s="45"/>
      <c r="D20" s="43">
        <v>-7034</v>
      </c>
      <c r="E20" s="8">
        <v>1566</v>
      </c>
    </row>
    <row r="21" spans="2:7" ht="24" x14ac:dyDescent="0.25">
      <c r="B21" s="39" t="s">
        <v>147</v>
      </c>
      <c r="C21" s="45"/>
      <c r="D21" s="43">
        <v>2060</v>
      </c>
      <c r="E21" s="8">
        <v>-11690</v>
      </c>
    </row>
    <row r="22" spans="2:7" x14ac:dyDescent="0.25">
      <c r="B22" s="39" t="s">
        <v>23</v>
      </c>
      <c r="C22" s="45">
        <v>12</v>
      </c>
      <c r="D22" s="43">
        <v>68019</v>
      </c>
      <c r="E22" s="8">
        <v>67074</v>
      </c>
    </row>
    <row r="23" spans="2:7" x14ac:dyDescent="0.25">
      <c r="B23" s="42" t="s">
        <v>11</v>
      </c>
      <c r="C23" s="45">
        <v>12</v>
      </c>
      <c r="D23" s="43">
        <v>-21548</v>
      </c>
      <c r="E23" s="8">
        <v>-37015</v>
      </c>
    </row>
    <row r="24" spans="2:7" ht="24" x14ac:dyDescent="0.25">
      <c r="B24" s="42" t="s">
        <v>10</v>
      </c>
      <c r="C24" s="45">
        <v>5</v>
      </c>
      <c r="D24" s="43">
        <v>-217726</v>
      </c>
      <c r="E24" s="8">
        <v>-65316</v>
      </c>
    </row>
    <row r="25" spans="2:7" x14ac:dyDescent="0.25">
      <c r="B25" s="42" t="s">
        <v>88</v>
      </c>
      <c r="C25" s="45"/>
      <c r="D25" s="43">
        <v>-2463</v>
      </c>
      <c r="E25" s="8">
        <v>17102</v>
      </c>
    </row>
    <row r="26" spans="2:7" ht="15.75" thickBot="1" x14ac:dyDescent="0.3">
      <c r="B26" s="22" t="s">
        <v>89</v>
      </c>
      <c r="C26" s="14"/>
      <c r="D26" s="44">
        <v>1167</v>
      </c>
      <c r="E26" s="15">
        <v>3818</v>
      </c>
    </row>
    <row r="27" spans="2:7" ht="24.75" thickBot="1" x14ac:dyDescent="0.3">
      <c r="B27" s="38" t="s">
        <v>90</v>
      </c>
      <c r="C27" s="34"/>
      <c r="D27" s="44">
        <v>280495</v>
      </c>
      <c r="E27" s="26">
        <v>258645</v>
      </c>
      <c r="F27" s="63">
        <f>SUM(D11:D26)-D27</f>
        <v>0</v>
      </c>
      <c r="G27" s="63">
        <f>SUM(E11:E26)-E27</f>
        <v>0</v>
      </c>
    </row>
    <row r="28" spans="2:7" x14ac:dyDescent="0.25">
      <c r="B28" s="42"/>
      <c r="C28" s="33"/>
      <c r="D28" s="37"/>
      <c r="E28" s="39"/>
    </row>
    <row r="29" spans="2:7" x14ac:dyDescent="0.25">
      <c r="B29" s="42" t="s">
        <v>91</v>
      </c>
      <c r="C29" s="33"/>
      <c r="D29" s="43">
        <v>48926</v>
      </c>
      <c r="E29" s="8">
        <v>-1848</v>
      </c>
    </row>
    <row r="30" spans="2:7" x14ac:dyDescent="0.25">
      <c r="B30" s="42" t="s">
        <v>92</v>
      </c>
      <c r="C30" s="33"/>
      <c r="D30" s="43">
        <v>-14584</v>
      </c>
      <c r="E30" s="8">
        <v>59174</v>
      </c>
    </row>
    <row r="31" spans="2:7" ht="24" x14ac:dyDescent="0.25">
      <c r="B31" s="42" t="s">
        <v>93</v>
      </c>
      <c r="C31" s="33"/>
      <c r="D31" s="43">
        <v>-250791</v>
      </c>
      <c r="E31" s="8">
        <v>90560</v>
      </c>
    </row>
    <row r="32" spans="2:7" ht="24" x14ac:dyDescent="0.25">
      <c r="B32" s="42" t="s">
        <v>94</v>
      </c>
      <c r="C32" s="33"/>
      <c r="D32" s="43">
        <v>69300</v>
      </c>
      <c r="E32" s="8">
        <v>-218084</v>
      </c>
    </row>
    <row r="33" spans="2:7" ht="15.75" thickBot="1" x14ac:dyDescent="0.3">
      <c r="B33" s="22" t="s">
        <v>95</v>
      </c>
      <c r="C33" s="34"/>
      <c r="D33" s="44">
        <v>16340</v>
      </c>
      <c r="E33" s="26">
        <v>-20204</v>
      </c>
    </row>
    <row r="34" spans="2:7" ht="24.75" thickBot="1" x14ac:dyDescent="0.3">
      <c r="B34" s="38" t="s">
        <v>148</v>
      </c>
      <c r="C34" s="34"/>
      <c r="D34" s="44">
        <v>149686</v>
      </c>
      <c r="E34" s="15">
        <v>168243</v>
      </c>
      <c r="F34" s="63">
        <f>SUM(D27:D33)-D34</f>
        <v>0</v>
      </c>
      <c r="G34" s="63">
        <f>SUM(E27:E33)-E34</f>
        <v>0</v>
      </c>
    </row>
    <row r="35" spans="2:7" x14ac:dyDescent="0.25">
      <c r="B35" s="39" t="s">
        <v>2</v>
      </c>
      <c r="C35" s="33"/>
      <c r="D35" s="37"/>
      <c r="E35" s="39"/>
    </row>
    <row r="36" spans="2:7" ht="24" x14ac:dyDescent="0.25">
      <c r="B36" s="39" t="s">
        <v>97</v>
      </c>
      <c r="C36" s="45">
        <v>16</v>
      </c>
      <c r="D36" s="37">
        <v>380</v>
      </c>
      <c r="E36" s="8">
        <v>7510</v>
      </c>
    </row>
    <row r="37" spans="2:7" x14ac:dyDescent="0.25">
      <c r="B37" s="39" t="s">
        <v>149</v>
      </c>
      <c r="C37" s="45"/>
      <c r="D37" s="43">
        <v>1911</v>
      </c>
      <c r="E37" s="39" t="s">
        <v>12</v>
      </c>
    </row>
    <row r="38" spans="2:7" x14ac:dyDescent="0.25">
      <c r="B38" s="42" t="s">
        <v>98</v>
      </c>
      <c r="C38" s="45"/>
      <c r="D38" s="43">
        <v>-18507</v>
      </c>
      <c r="E38" s="8">
        <v>-29409</v>
      </c>
    </row>
    <row r="39" spans="2:7" x14ac:dyDescent="0.25">
      <c r="B39" s="39" t="s">
        <v>99</v>
      </c>
      <c r="C39" s="45"/>
      <c r="D39" s="43">
        <v>8759</v>
      </c>
      <c r="E39" s="8">
        <v>26427</v>
      </c>
    </row>
    <row r="40" spans="2:7" ht="15.75" thickBot="1" x14ac:dyDescent="0.3">
      <c r="B40" s="40" t="s">
        <v>100</v>
      </c>
      <c r="C40" s="14"/>
      <c r="D40" s="44">
        <v>-25871</v>
      </c>
      <c r="E40" s="15">
        <v>-32884</v>
      </c>
    </row>
    <row r="41" spans="2:7" ht="24.75" thickBot="1" x14ac:dyDescent="0.3">
      <c r="B41" s="38" t="s">
        <v>150</v>
      </c>
      <c r="C41" s="14"/>
      <c r="D41" s="44">
        <v>116358</v>
      </c>
      <c r="E41" s="15">
        <v>139887</v>
      </c>
      <c r="F41" s="63">
        <f>SUM(D34:D40)-D41</f>
        <v>0</v>
      </c>
      <c r="G41" s="63">
        <f>SUM(E34:E40)-E41</f>
        <v>0</v>
      </c>
    </row>
    <row r="42" spans="2:7" x14ac:dyDescent="0.25">
      <c r="B42" s="37"/>
      <c r="C42" s="45"/>
      <c r="D42" s="37"/>
      <c r="E42" s="39"/>
    </row>
    <row r="45" spans="2:7" x14ac:dyDescent="0.25">
      <c r="B45" s="50"/>
      <c r="C45" s="52"/>
      <c r="D45" s="48" t="s">
        <v>3</v>
      </c>
      <c r="E45" s="48"/>
    </row>
    <row r="46" spans="2:7" ht="15.75" thickBot="1" x14ac:dyDescent="0.3">
      <c r="B46" s="50"/>
      <c r="C46" s="52"/>
      <c r="D46" s="49" t="s">
        <v>139</v>
      </c>
      <c r="E46" s="49"/>
    </row>
    <row r="47" spans="2:7" x14ac:dyDescent="0.25">
      <c r="B47" s="46" t="s">
        <v>4</v>
      </c>
      <c r="C47" s="48" t="s">
        <v>5</v>
      </c>
      <c r="D47" s="2" t="s">
        <v>140</v>
      </c>
      <c r="E47" s="4" t="s">
        <v>84</v>
      </c>
    </row>
    <row r="48" spans="2:7" ht="15.75" thickBot="1" x14ac:dyDescent="0.3">
      <c r="B48" s="47"/>
      <c r="C48" s="49"/>
      <c r="D48" s="19" t="s">
        <v>7</v>
      </c>
      <c r="E48" s="6" t="s">
        <v>7</v>
      </c>
    </row>
    <row r="49" spans="2:7" x14ac:dyDescent="0.25">
      <c r="B49" s="37" t="s">
        <v>2</v>
      </c>
      <c r="C49" s="45"/>
      <c r="D49" s="37"/>
      <c r="E49" s="39"/>
    </row>
    <row r="50" spans="2:7" x14ac:dyDescent="0.25">
      <c r="B50" s="37" t="s">
        <v>101</v>
      </c>
      <c r="C50" s="45"/>
      <c r="D50" s="37"/>
      <c r="E50" s="39"/>
    </row>
    <row r="51" spans="2:7" x14ac:dyDescent="0.25">
      <c r="B51" s="39" t="s">
        <v>163</v>
      </c>
      <c r="C51" s="45"/>
      <c r="D51" s="43">
        <v>15935</v>
      </c>
      <c r="E51" s="8">
        <v>38579</v>
      </c>
    </row>
    <row r="52" spans="2:7" ht="24" x14ac:dyDescent="0.25">
      <c r="B52" s="42" t="s">
        <v>164</v>
      </c>
      <c r="C52" s="45"/>
      <c r="D52" s="43">
        <v>-81632</v>
      </c>
      <c r="E52" s="8">
        <v>-126789</v>
      </c>
    </row>
    <row r="53" spans="2:7" ht="36" x14ac:dyDescent="0.25">
      <c r="B53" s="42" t="s">
        <v>165</v>
      </c>
      <c r="C53" s="45"/>
      <c r="D53" s="43">
        <v>27508</v>
      </c>
      <c r="E53" s="8">
        <v>6027</v>
      </c>
    </row>
    <row r="54" spans="2:7" ht="24" x14ac:dyDescent="0.25">
      <c r="B54" s="39" t="s">
        <v>166</v>
      </c>
      <c r="C54" s="45"/>
      <c r="D54" s="43">
        <v>-1716</v>
      </c>
      <c r="E54" s="39" t="s">
        <v>12</v>
      </c>
    </row>
    <row r="55" spans="2:7" x14ac:dyDescent="0.25">
      <c r="B55" s="42" t="s">
        <v>102</v>
      </c>
      <c r="C55" s="45"/>
      <c r="D55" s="43">
        <v>-6639</v>
      </c>
      <c r="E55" s="8">
        <v>-14441</v>
      </c>
    </row>
    <row r="56" spans="2:7" x14ac:dyDescent="0.25">
      <c r="B56" s="39" t="s">
        <v>103</v>
      </c>
      <c r="C56" s="45"/>
      <c r="D56" s="37">
        <v>-305</v>
      </c>
      <c r="E56" s="39">
        <v>-820</v>
      </c>
    </row>
    <row r="57" spans="2:7" x14ac:dyDescent="0.25">
      <c r="B57" s="39" t="s">
        <v>167</v>
      </c>
      <c r="C57" s="45"/>
      <c r="D57" s="37">
        <v>9</v>
      </c>
      <c r="E57" s="39" t="s">
        <v>12</v>
      </c>
    </row>
    <row r="58" spans="2:7" ht="24" x14ac:dyDescent="0.25">
      <c r="B58" s="39" t="s">
        <v>168</v>
      </c>
      <c r="C58" s="45"/>
      <c r="D58" s="37" t="s">
        <v>12</v>
      </c>
      <c r="E58" s="8">
        <v>4844</v>
      </c>
    </row>
    <row r="59" spans="2:7" ht="24.75" thickBot="1" x14ac:dyDescent="0.3">
      <c r="B59" s="40" t="s">
        <v>169</v>
      </c>
      <c r="C59" s="34"/>
      <c r="D59" s="38" t="s">
        <v>12</v>
      </c>
      <c r="E59" s="15">
        <v>8699</v>
      </c>
    </row>
    <row r="60" spans="2:7" ht="24.75" thickBot="1" x14ac:dyDescent="0.3">
      <c r="B60" s="41" t="s">
        <v>104</v>
      </c>
      <c r="C60" s="34"/>
      <c r="D60" s="44">
        <v>-46840</v>
      </c>
      <c r="E60" s="15">
        <v>-83901</v>
      </c>
      <c r="F60" s="63">
        <f>SUM(D51:D59)-D60</f>
        <v>0</v>
      </c>
      <c r="G60" s="63">
        <f>SUM(E51:E59)-E60</f>
        <v>0</v>
      </c>
    </row>
    <row r="61" spans="2:7" x14ac:dyDescent="0.25">
      <c r="B61" s="37" t="s">
        <v>2</v>
      </c>
      <c r="C61" s="33"/>
      <c r="D61" s="37"/>
      <c r="E61" s="39"/>
    </row>
    <row r="62" spans="2:7" x14ac:dyDescent="0.25">
      <c r="B62" s="37" t="s">
        <v>105</v>
      </c>
      <c r="C62" s="33"/>
      <c r="D62" s="37"/>
      <c r="E62" s="39"/>
    </row>
    <row r="63" spans="2:7" x14ac:dyDescent="0.25">
      <c r="B63" s="39" t="s">
        <v>106</v>
      </c>
      <c r="C63" s="45">
        <v>19</v>
      </c>
      <c r="D63" s="43">
        <v>121201</v>
      </c>
      <c r="E63" s="8">
        <v>100461</v>
      </c>
    </row>
    <row r="64" spans="2:7" x14ac:dyDescent="0.25">
      <c r="B64" s="39" t="s">
        <v>107</v>
      </c>
      <c r="C64" s="45">
        <v>19</v>
      </c>
      <c r="D64" s="43">
        <v>-162757</v>
      </c>
      <c r="E64" s="8">
        <v>-120514</v>
      </c>
    </row>
    <row r="65" spans="2:7" ht="24" x14ac:dyDescent="0.25">
      <c r="B65" s="39" t="s">
        <v>170</v>
      </c>
      <c r="C65" s="45"/>
      <c r="D65" s="37" t="s">
        <v>12</v>
      </c>
      <c r="E65" s="39">
        <v>-212</v>
      </c>
    </row>
    <row r="66" spans="2:7" x14ac:dyDescent="0.25">
      <c r="B66" s="39" t="s">
        <v>108</v>
      </c>
      <c r="C66" s="45"/>
      <c r="D66" s="37">
        <v>-600</v>
      </c>
      <c r="E66" s="39" t="s">
        <v>12</v>
      </c>
    </row>
    <row r="67" spans="2:7" ht="15.75" thickBot="1" x14ac:dyDescent="0.3">
      <c r="B67" s="40" t="s">
        <v>109</v>
      </c>
      <c r="C67" s="14"/>
      <c r="D67" s="44">
        <v>-5507</v>
      </c>
      <c r="E67" s="15">
        <v>-4568</v>
      </c>
    </row>
    <row r="68" spans="2:7" ht="24.75" thickBot="1" x14ac:dyDescent="0.3">
      <c r="B68" s="38" t="s">
        <v>171</v>
      </c>
      <c r="C68" s="14"/>
      <c r="D68" s="44">
        <v>-47663</v>
      </c>
      <c r="E68" s="15">
        <v>-24833</v>
      </c>
      <c r="F68" s="63">
        <f>SUM(D63:D67)-D68</f>
        <v>0</v>
      </c>
      <c r="G68" s="63">
        <f>SUM(E63:E67)-E68</f>
        <v>0</v>
      </c>
    </row>
    <row r="69" spans="2:7" x14ac:dyDescent="0.25">
      <c r="B69" s="37" t="s">
        <v>2</v>
      </c>
      <c r="C69" s="45"/>
      <c r="D69" s="37"/>
      <c r="E69" s="39"/>
    </row>
    <row r="70" spans="2:7" ht="24" x14ac:dyDescent="0.25">
      <c r="B70" s="39" t="s">
        <v>110</v>
      </c>
      <c r="C70" s="45"/>
      <c r="D70" s="43">
        <v>6536</v>
      </c>
      <c r="E70" s="8">
        <v>133688</v>
      </c>
    </row>
    <row r="71" spans="2:7" ht="15.75" thickBot="1" x14ac:dyDescent="0.3">
      <c r="B71" s="40" t="s">
        <v>172</v>
      </c>
      <c r="C71" s="14"/>
      <c r="D71" s="38">
        <v>1</v>
      </c>
      <c r="E71" s="40">
        <v>335</v>
      </c>
    </row>
    <row r="72" spans="2:7" ht="24" x14ac:dyDescent="0.25">
      <c r="B72" s="37" t="s">
        <v>111</v>
      </c>
      <c r="C72" s="45"/>
      <c r="D72" s="43">
        <v>28392</v>
      </c>
      <c r="E72" s="8">
        <v>165176</v>
      </c>
      <c r="F72" s="63">
        <f>SUM(D68:D71,D60,D41)-D72</f>
        <v>0</v>
      </c>
      <c r="G72" s="63">
        <f>SUM(E68:E71,E60,E41)-E72</f>
        <v>0</v>
      </c>
    </row>
    <row r="73" spans="2:7" x14ac:dyDescent="0.25">
      <c r="B73" s="37" t="s">
        <v>2</v>
      </c>
      <c r="C73" s="45"/>
      <c r="D73" s="37"/>
      <c r="E73" s="39"/>
    </row>
    <row r="74" spans="2:7" ht="15.75" thickBot="1" x14ac:dyDescent="0.3">
      <c r="B74" s="40" t="s">
        <v>173</v>
      </c>
      <c r="C74" s="14"/>
      <c r="D74" s="44">
        <v>1145864</v>
      </c>
      <c r="E74" s="15">
        <v>1064452</v>
      </c>
    </row>
    <row r="75" spans="2:7" ht="15.75" thickBot="1" x14ac:dyDescent="0.3">
      <c r="B75" s="30" t="s">
        <v>112</v>
      </c>
      <c r="C75" s="28"/>
      <c r="D75" s="16">
        <v>1174256</v>
      </c>
      <c r="E75" s="17">
        <v>1229628</v>
      </c>
      <c r="F75" s="63">
        <f>SUM(D72:D74)-D75</f>
        <v>0</v>
      </c>
      <c r="G75" s="63">
        <f>SUM(E72:E74)-E75</f>
        <v>0</v>
      </c>
    </row>
    <row r="76" spans="2:7" ht="15.75" thickTop="1" x14ac:dyDescent="0.25"/>
  </sheetData>
  <mergeCells count="12">
    <mergeCell ref="B45:B46"/>
    <mergeCell ref="C45:C46"/>
    <mergeCell ref="D45:E45"/>
    <mergeCell ref="D46:E46"/>
    <mergeCell ref="B47:B48"/>
    <mergeCell ref="C47:C48"/>
    <mergeCell ref="D5:E5"/>
    <mergeCell ref="B5:B6"/>
    <mergeCell ref="C5:C6"/>
    <mergeCell ref="D6:E6"/>
    <mergeCell ref="B7:B8"/>
    <mergeCell ref="C7:C8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38"/>
  <sheetViews>
    <sheetView zoomScale="80" zoomScaleNormal="80" workbookViewId="0">
      <selection activeCell="J38" sqref="J38"/>
    </sheetView>
  </sheetViews>
  <sheetFormatPr defaultRowHeight="15" x14ac:dyDescent="0.25"/>
  <cols>
    <col min="2" max="2" width="53.5703125" customWidth="1"/>
    <col min="3" max="10" width="14.42578125" customWidth="1"/>
    <col min="11" max="11" width="9.140625" style="63"/>
    <col min="12" max="12" width="11.28515625" style="63" bestFit="1" customWidth="1"/>
  </cols>
  <sheetData>
    <row r="2" spans="2:12" x14ac:dyDescent="0.25">
      <c r="B2" t="s">
        <v>125</v>
      </c>
    </row>
    <row r="5" spans="2:12" ht="16.5" thickBot="1" x14ac:dyDescent="0.3">
      <c r="B5" s="36"/>
      <c r="C5" s="74" t="s">
        <v>113</v>
      </c>
      <c r="D5" s="74"/>
      <c r="E5" s="74"/>
      <c r="F5" s="74"/>
      <c r="G5" s="74"/>
      <c r="H5" s="74"/>
      <c r="I5" s="56"/>
      <c r="J5" s="56"/>
    </row>
    <row r="6" spans="2:12" ht="48.75" thickBot="1" x14ac:dyDescent="0.3">
      <c r="B6" s="35" t="s">
        <v>4</v>
      </c>
      <c r="C6" s="73" t="s">
        <v>66</v>
      </c>
      <c r="D6" s="73" t="s">
        <v>114</v>
      </c>
      <c r="E6" s="73" t="s">
        <v>68</v>
      </c>
      <c r="F6" s="73" t="s">
        <v>115</v>
      </c>
      <c r="G6" s="73" t="s">
        <v>116</v>
      </c>
      <c r="H6" s="73" t="s">
        <v>117</v>
      </c>
      <c r="I6" s="6" t="s">
        <v>118</v>
      </c>
      <c r="J6" s="6" t="s">
        <v>117</v>
      </c>
    </row>
    <row r="7" spans="2:12" x14ac:dyDescent="0.25">
      <c r="B7" s="36" t="s">
        <v>2</v>
      </c>
      <c r="C7" s="37"/>
      <c r="D7" s="37"/>
      <c r="E7" s="37"/>
      <c r="F7" s="37"/>
      <c r="G7" s="37"/>
      <c r="H7" s="37"/>
      <c r="I7" s="37"/>
      <c r="J7" s="37"/>
    </row>
    <row r="8" spans="2:12" ht="15.75" thickBot="1" x14ac:dyDescent="0.3">
      <c r="B8" s="38" t="s">
        <v>123</v>
      </c>
      <c r="C8" s="26">
        <v>916541</v>
      </c>
      <c r="D8" s="26">
        <v>40794</v>
      </c>
      <c r="E8" s="22">
        <v>83</v>
      </c>
      <c r="F8" s="26">
        <v>1731747</v>
      </c>
      <c r="G8" s="26">
        <v>5469236</v>
      </c>
      <c r="H8" s="26">
        <v>8158401</v>
      </c>
      <c r="I8" s="26">
        <v>38255</v>
      </c>
      <c r="J8" s="26">
        <v>8196656</v>
      </c>
      <c r="K8" s="63">
        <f>SUM(C8:G8)-H8</f>
        <v>0</v>
      </c>
      <c r="L8" s="63">
        <f>SUM(H8:I8)-J8</f>
        <v>0</v>
      </c>
    </row>
    <row r="9" spans="2:12" x14ac:dyDescent="0.25">
      <c r="B9" s="37" t="s">
        <v>2</v>
      </c>
      <c r="C9" s="42"/>
      <c r="D9" s="42"/>
      <c r="E9" s="42"/>
      <c r="F9" s="42"/>
      <c r="G9" s="42"/>
      <c r="H9" s="42"/>
      <c r="I9" s="42"/>
      <c r="J9" s="42"/>
      <c r="K9" s="63">
        <f t="shared" ref="K9:K19" si="0">SUM(C9:G9)-H9</f>
        <v>0</v>
      </c>
      <c r="L9" s="63">
        <f t="shared" ref="L9:L19" si="1">SUM(H9:I9)-J9</f>
        <v>0</v>
      </c>
    </row>
    <row r="10" spans="2:12" x14ac:dyDescent="0.25">
      <c r="B10" s="39" t="s">
        <v>174</v>
      </c>
      <c r="C10" s="76">
        <v>0</v>
      </c>
      <c r="D10" s="76">
        <v>0</v>
      </c>
      <c r="E10" s="76">
        <v>0</v>
      </c>
      <c r="F10" s="42" t="s">
        <v>12</v>
      </c>
      <c r="G10" s="25">
        <v>86267</v>
      </c>
      <c r="H10" s="8">
        <v>86267</v>
      </c>
      <c r="I10" s="8">
        <v>-16753</v>
      </c>
      <c r="J10" s="8">
        <v>69514</v>
      </c>
      <c r="K10" s="63">
        <f t="shared" si="0"/>
        <v>0</v>
      </c>
      <c r="L10" s="63">
        <f t="shared" si="1"/>
        <v>0</v>
      </c>
    </row>
    <row r="11" spans="2:12" ht="15.75" thickBot="1" x14ac:dyDescent="0.3">
      <c r="B11" s="40" t="s">
        <v>30</v>
      </c>
      <c r="C11" s="79">
        <v>0</v>
      </c>
      <c r="D11" s="79">
        <v>0</v>
      </c>
      <c r="E11" s="79">
        <v>0</v>
      </c>
      <c r="F11" s="15">
        <v>641630</v>
      </c>
      <c r="G11" s="22" t="s">
        <v>12</v>
      </c>
      <c r="H11" s="15">
        <v>641630</v>
      </c>
      <c r="I11" s="40">
        <v>-20</v>
      </c>
      <c r="J11" s="15">
        <v>641610</v>
      </c>
      <c r="K11" s="63">
        <f t="shared" si="0"/>
        <v>0</v>
      </c>
      <c r="L11" s="63">
        <f t="shared" si="1"/>
        <v>0</v>
      </c>
    </row>
    <row r="12" spans="2:12" ht="15.75" thickBot="1" x14ac:dyDescent="0.3">
      <c r="B12" s="38" t="s">
        <v>120</v>
      </c>
      <c r="C12" s="79">
        <v>0</v>
      </c>
      <c r="D12" s="79">
        <v>0</v>
      </c>
      <c r="E12" s="79">
        <v>0</v>
      </c>
      <c r="F12" s="15">
        <v>641630</v>
      </c>
      <c r="G12" s="26">
        <v>86267</v>
      </c>
      <c r="H12" s="15">
        <v>727897</v>
      </c>
      <c r="I12" s="15">
        <v>-16773</v>
      </c>
      <c r="J12" s="15">
        <v>711124</v>
      </c>
      <c r="K12" s="63">
        <f t="shared" si="0"/>
        <v>0</v>
      </c>
      <c r="L12" s="63">
        <f t="shared" si="1"/>
        <v>0</v>
      </c>
    </row>
    <row r="13" spans="2:12" x14ac:dyDescent="0.25">
      <c r="B13" s="39" t="s">
        <v>2</v>
      </c>
      <c r="C13" s="42"/>
      <c r="D13" s="39"/>
      <c r="E13" s="42"/>
      <c r="F13" s="42"/>
      <c r="G13" s="42"/>
      <c r="H13" s="42"/>
      <c r="I13" s="42"/>
      <c r="J13" s="42"/>
      <c r="K13" s="63">
        <f t="shared" si="0"/>
        <v>0</v>
      </c>
      <c r="L13" s="63">
        <f t="shared" si="1"/>
        <v>0</v>
      </c>
    </row>
    <row r="14" spans="2:12" ht="36" x14ac:dyDescent="0.25">
      <c r="B14" s="39" t="s">
        <v>175</v>
      </c>
      <c r="C14" s="77">
        <v>0</v>
      </c>
      <c r="D14" s="78">
        <v>-10971</v>
      </c>
      <c r="E14" s="77">
        <v>0</v>
      </c>
      <c r="F14" s="77">
        <v>0</v>
      </c>
      <c r="G14" s="77">
        <v>10971</v>
      </c>
      <c r="H14" s="77">
        <v>0</v>
      </c>
      <c r="I14" s="77">
        <v>0</v>
      </c>
      <c r="J14" s="77">
        <v>0</v>
      </c>
      <c r="K14" s="63">
        <f t="shared" si="0"/>
        <v>0</v>
      </c>
      <c r="L14" s="63">
        <f t="shared" si="1"/>
        <v>0</v>
      </c>
    </row>
    <row r="15" spans="2:12" ht="36" x14ac:dyDescent="0.25">
      <c r="B15" s="39" t="s">
        <v>124</v>
      </c>
      <c r="C15" s="42" t="s">
        <v>12</v>
      </c>
      <c r="D15" s="8">
        <v>-9629</v>
      </c>
      <c r="E15" s="42" t="s">
        <v>12</v>
      </c>
      <c r="F15" s="42" t="s">
        <v>12</v>
      </c>
      <c r="G15" s="42">
        <v>626</v>
      </c>
      <c r="H15" s="8">
        <v>-9003</v>
      </c>
      <c r="I15" s="42" t="s">
        <v>12</v>
      </c>
      <c r="J15" s="8">
        <v>-9003</v>
      </c>
      <c r="K15" s="63">
        <f t="shared" si="0"/>
        <v>0</v>
      </c>
      <c r="L15" s="63">
        <f t="shared" si="1"/>
        <v>0</v>
      </c>
    </row>
    <row r="16" spans="2:12" x14ac:dyDescent="0.25">
      <c r="B16" s="39" t="s">
        <v>122</v>
      </c>
      <c r="C16" s="42" t="s">
        <v>12</v>
      </c>
      <c r="D16" s="42" t="s">
        <v>12</v>
      </c>
      <c r="E16" s="42" t="s">
        <v>12</v>
      </c>
      <c r="F16" s="42" t="s">
        <v>12</v>
      </c>
      <c r="G16" s="42">
        <v>846</v>
      </c>
      <c r="H16" s="39">
        <v>846</v>
      </c>
      <c r="I16" s="42" t="s">
        <v>12</v>
      </c>
      <c r="J16" s="39">
        <v>846</v>
      </c>
      <c r="K16" s="63">
        <f t="shared" si="0"/>
        <v>0</v>
      </c>
      <c r="L16" s="63">
        <f t="shared" si="1"/>
        <v>0</v>
      </c>
    </row>
    <row r="17" spans="2:12" x14ac:dyDescent="0.25">
      <c r="B17" s="39" t="s">
        <v>121</v>
      </c>
      <c r="C17" s="42" t="s">
        <v>12</v>
      </c>
      <c r="D17" s="42" t="s">
        <v>12</v>
      </c>
      <c r="E17" s="42" t="s">
        <v>12</v>
      </c>
      <c r="F17" s="42" t="s">
        <v>12</v>
      </c>
      <c r="G17" s="25">
        <v>-3474</v>
      </c>
      <c r="H17" s="8">
        <v>-3474</v>
      </c>
      <c r="I17" s="42" t="s">
        <v>12</v>
      </c>
      <c r="J17" s="8">
        <v>-3474</v>
      </c>
      <c r="K17" s="63">
        <f t="shared" si="0"/>
        <v>0</v>
      </c>
      <c r="L17" s="63">
        <f t="shared" si="1"/>
        <v>0</v>
      </c>
    </row>
    <row r="18" spans="2:12" ht="24.75" thickBot="1" x14ac:dyDescent="0.3">
      <c r="B18" s="40" t="s">
        <v>170</v>
      </c>
      <c r="C18" s="22" t="s">
        <v>12</v>
      </c>
      <c r="D18" s="22" t="s">
        <v>12</v>
      </c>
      <c r="E18" s="22" t="s">
        <v>12</v>
      </c>
      <c r="F18" s="22" t="s">
        <v>12</v>
      </c>
      <c r="G18" s="22">
        <v>214</v>
      </c>
      <c r="H18" s="40">
        <v>214</v>
      </c>
      <c r="I18" s="40">
        <v>-3</v>
      </c>
      <c r="J18" s="40">
        <v>211</v>
      </c>
      <c r="K18" s="63">
        <f t="shared" si="0"/>
        <v>0</v>
      </c>
      <c r="L18" s="63">
        <f t="shared" si="1"/>
        <v>0</v>
      </c>
    </row>
    <row r="19" spans="2:12" ht="15.75" thickBot="1" x14ac:dyDescent="0.3">
      <c r="B19" s="30" t="s">
        <v>176</v>
      </c>
      <c r="C19" s="17">
        <v>916541</v>
      </c>
      <c r="D19" s="17">
        <v>20194</v>
      </c>
      <c r="E19" s="32">
        <v>83</v>
      </c>
      <c r="F19" s="17">
        <v>2373377</v>
      </c>
      <c r="G19" s="65">
        <v>5564686</v>
      </c>
      <c r="H19" s="17">
        <v>8874881</v>
      </c>
      <c r="I19" s="17">
        <v>21479</v>
      </c>
      <c r="J19" s="17">
        <v>8896360</v>
      </c>
      <c r="K19" s="63">
        <f t="shared" si="0"/>
        <v>0</v>
      </c>
      <c r="L19" s="63">
        <f t="shared" si="1"/>
        <v>0</v>
      </c>
    </row>
    <row r="20" spans="2:12" ht="15.75" thickTop="1" x14ac:dyDescent="0.25"/>
    <row r="21" spans="2:12" s="61" customFormat="1" x14ac:dyDescent="0.25">
      <c r="C21" s="61">
        <f t="shared" ref="C21:J21" si="2">SUM(C10:C11)-C12</f>
        <v>0</v>
      </c>
      <c r="D21" s="61">
        <f t="shared" si="2"/>
        <v>0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0</v>
      </c>
      <c r="J21" s="61">
        <f>SUM(J10:J11)-J12</f>
        <v>0</v>
      </c>
    </row>
    <row r="22" spans="2:12" s="61" customFormat="1" x14ac:dyDescent="0.25">
      <c r="C22" s="61">
        <f t="shared" ref="C22:J22" si="3">SUM(C8,C12,C14:C18)-C19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>SUM(J8,J12,J14:J18)-J19</f>
        <v>0</v>
      </c>
    </row>
    <row r="25" spans="2:12" ht="16.5" thickBot="1" x14ac:dyDescent="0.3">
      <c r="B25" s="36"/>
      <c r="C25" s="49" t="s">
        <v>113</v>
      </c>
      <c r="D25" s="49"/>
      <c r="E25" s="49"/>
      <c r="F25" s="49"/>
      <c r="G25" s="49"/>
      <c r="H25" s="49"/>
      <c r="I25" s="56"/>
      <c r="J25" s="56"/>
    </row>
    <row r="26" spans="2:12" ht="48.75" thickBot="1" x14ac:dyDescent="0.3">
      <c r="B26" s="35" t="s">
        <v>4</v>
      </c>
      <c r="C26" s="24" t="s">
        <v>66</v>
      </c>
      <c r="D26" s="24" t="s">
        <v>114</v>
      </c>
      <c r="E26" s="24" t="s">
        <v>68</v>
      </c>
      <c r="F26" s="24" t="s">
        <v>115</v>
      </c>
      <c r="G26" s="24" t="s">
        <v>116</v>
      </c>
      <c r="H26" s="24" t="s">
        <v>117</v>
      </c>
      <c r="I26" s="19" t="s">
        <v>118</v>
      </c>
      <c r="J26" s="19" t="s">
        <v>117</v>
      </c>
    </row>
    <row r="27" spans="2:12" x14ac:dyDescent="0.25">
      <c r="B27" s="36" t="s">
        <v>2</v>
      </c>
      <c r="C27" s="37"/>
      <c r="D27" s="37"/>
      <c r="E27" s="37"/>
      <c r="F27" s="37"/>
      <c r="G27" s="37"/>
      <c r="H27" s="37"/>
      <c r="I27" s="37"/>
      <c r="J27" s="37"/>
    </row>
    <row r="28" spans="2:12" ht="15.75" thickBot="1" x14ac:dyDescent="0.3">
      <c r="B28" s="38" t="s">
        <v>177</v>
      </c>
      <c r="C28" s="15">
        <v>916541</v>
      </c>
      <c r="D28" s="15">
        <v>8981</v>
      </c>
      <c r="E28" s="22">
        <v>58</v>
      </c>
      <c r="F28" s="26">
        <v>2146035</v>
      </c>
      <c r="G28" s="26">
        <v>5636705</v>
      </c>
      <c r="H28" s="26">
        <v>8708320</v>
      </c>
      <c r="I28" s="26">
        <v>-71641</v>
      </c>
      <c r="J28" s="26">
        <v>8636679</v>
      </c>
      <c r="K28" s="63">
        <f t="shared" ref="K28:K35" si="4">SUM(C28:G28)-H28</f>
        <v>0</v>
      </c>
      <c r="L28" s="63">
        <f t="shared" ref="L28:L35" si="5">SUM(H28:I28)-J28</f>
        <v>0</v>
      </c>
    </row>
    <row r="29" spans="2:12" x14ac:dyDescent="0.25">
      <c r="B29" s="37" t="s">
        <v>2</v>
      </c>
      <c r="C29" s="42"/>
      <c r="D29" s="42"/>
      <c r="E29" s="42"/>
      <c r="F29" s="42"/>
      <c r="G29" s="42"/>
      <c r="H29" s="42"/>
      <c r="I29" s="42"/>
      <c r="J29" s="42"/>
      <c r="K29" s="63">
        <f t="shared" si="4"/>
        <v>0</v>
      </c>
      <c r="L29" s="63">
        <f t="shared" si="5"/>
        <v>0</v>
      </c>
    </row>
    <row r="30" spans="2:12" x14ac:dyDescent="0.25">
      <c r="B30" s="39" t="s">
        <v>174</v>
      </c>
      <c r="C30" s="80">
        <v>0</v>
      </c>
      <c r="D30" s="80">
        <v>0</v>
      </c>
      <c r="E30" s="37" t="s">
        <v>12</v>
      </c>
      <c r="F30" s="37" t="s">
        <v>12</v>
      </c>
      <c r="G30" s="43">
        <v>286703</v>
      </c>
      <c r="H30" s="43">
        <v>286703</v>
      </c>
      <c r="I30" s="37">
        <v>-583</v>
      </c>
      <c r="J30" s="43">
        <v>286120</v>
      </c>
      <c r="K30" s="63">
        <f t="shared" si="4"/>
        <v>0</v>
      </c>
      <c r="L30" s="63">
        <f t="shared" si="5"/>
        <v>0</v>
      </c>
    </row>
    <row r="31" spans="2:12" ht="15.75" thickBot="1" x14ac:dyDescent="0.3">
      <c r="B31" s="40" t="s">
        <v>30</v>
      </c>
      <c r="C31" s="81">
        <v>0</v>
      </c>
      <c r="D31" s="81">
        <v>0</v>
      </c>
      <c r="E31" s="44">
        <v>-1238</v>
      </c>
      <c r="F31" s="44">
        <v>41301</v>
      </c>
      <c r="G31" s="38">
        <v>53</v>
      </c>
      <c r="H31" s="44">
        <v>40116</v>
      </c>
      <c r="I31" s="38">
        <v>-12</v>
      </c>
      <c r="J31" s="44">
        <v>40104</v>
      </c>
      <c r="K31" s="63">
        <f t="shared" si="4"/>
        <v>0</v>
      </c>
      <c r="L31" s="63">
        <f t="shared" si="5"/>
        <v>0</v>
      </c>
    </row>
    <row r="32" spans="2:12" ht="15.75" thickBot="1" x14ac:dyDescent="0.3">
      <c r="B32" s="38" t="s">
        <v>120</v>
      </c>
      <c r="C32" s="81">
        <v>0</v>
      </c>
      <c r="D32" s="81">
        <v>0</v>
      </c>
      <c r="E32" s="44">
        <v>-1238</v>
      </c>
      <c r="F32" s="44">
        <v>41301</v>
      </c>
      <c r="G32" s="44">
        <v>286756</v>
      </c>
      <c r="H32" s="44">
        <v>326819</v>
      </c>
      <c r="I32" s="38">
        <v>-595</v>
      </c>
      <c r="J32" s="44">
        <v>326224</v>
      </c>
      <c r="K32" s="63">
        <f t="shared" si="4"/>
        <v>0</v>
      </c>
      <c r="L32" s="63">
        <f t="shared" si="5"/>
        <v>0</v>
      </c>
    </row>
    <row r="33" spans="2:12" x14ac:dyDescent="0.25">
      <c r="B33" s="39" t="s">
        <v>2</v>
      </c>
      <c r="C33" s="13"/>
      <c r="D33" s="13"/>
      <c r="E33" s="13"/>
      <c r="F33" s="13"/>
      <c r="G33" s="13"/>
      <c r="H33" s="13"/>
      <c r="I33" s="13"/>
      <c r="J33" s="13"/>
      <c r="K33" s="63">
        <f t="shared" si="4"/>
        <v>0</v>
      </c>
      <c r="L33" s="63">
        <f t="shared" si="5"/>
        <v>0</v>
      </c>
    </row>
    <row r="34" spans="2:12" ht="15.75" thickBot="1" x14ac:dyDescent="0.3">
      <c r="B34" s="39" t="s">
        <v>121</v>
      </c>
      <c r="C34" s="37" t="s">
        <v>12</v>
      </c>
      <c r="D34" s="37" t="s">
        <v>12</v>
      </c>
      <c r="E34" s="37" t="s">
        <v>12</v>
      </c>
      <c r="F34" s="37" t="s">
        <v>12</v>
      </c>
      <c r="G34" s="37">
        <v>-750</v>
      </c>
      <c r="H34" s="37">
        <v>-750</v>
      </c>
      <c r="I34" s="37" t="s">
        <v>12</v>
      </c>
      <c r="J34" s="37">
        <v>-750</v>
      </c>
      <c r="K34" s="63">
        <f t="shared" si="4"/>
        <v>0</v>
      </c>
      <c r="L34" s="63">
        <f t="shared" si="5"/>
        <v>0</v>
      </c>
    </row>
    <row r="35" spans="2:12" ht="15.75" thickBot="1" x14ac:dyDescent="0.3">
      <c r="B35" s="23" t="s">
        <v>178</v>
      </c>
      <c r="C35" s="75">
        <v>916541</v>
      </c>
      <c r="D35" s="75">
        <v>8981</v>
      </c>
      <c r="E35" s="75">
        <v>-1180</v>
      </c>
      <c r="F35" s="75">
        <v>2187336</v>
      </c>
      <c r="G35" s="75">
        <v>5922711</v>
      </c>
      <c r="H35" s="75">
        <v>9034389</v>
      </c>
      <c r="I35" s="75">
        <v>-72236</v>
      </c>
      <c r="J35" s="75">
        <v>8962153</v>
      </c>
      <c r="K35" s="63">
        <f t="shared" si="4"/>
        <v>0</v>
      </c>
      <c r="L35" s="63">
        <f t="shared" si="5"/>
        <v>0</v>
      </c>
    </row>
    <row r="36" spans="2:12" ht="15.75" thickTop="1" x14ac:dyDescent="0.25"/>
    <row r="37" spans="2:12" x14ac:dyDescent="0.25">
      <c r="C37" s="63">
        <f t="shared" ref="C37:J37" si="6">SUM(C30:C31)-C32</f>
        <v>0</v>
      </c>
      <c r="D37" s="63">
        <f t="shared" si="6"/>
        <v>0</v>
      </c>
      <c r="E37" s="63">
        <f t="shared" si="6"/>
        <v>0</v>
      </c>
      <c r="F37" s="63">
        <f t="shared" si="6"/>
        <v>0</v>
      </c>
      <c r="G37" s="63">
        <f t="shared" si="6"/>
        <v>0</v>
      </c>
      <c r="H37" s="63">
        <f t="shared" si="6"/>
        <v>0</v>
      </c>
      <c r="I37" s="63">
        <f t="shared" si="6"/>
        <v>0</v>
      </c>
      <c r="J37" s="63">
        <f>SUM(J30:J31)-J32</f>
        <v>0</v>
      </c>
    </row>
    <row r="38" spans="2:12" x14ac:dyDescent="0.25">
      <c r="C38" s="63">
        <f t="shared" ref="C38:J38" si="7">SUM(C28,C32,C34)-C35</f>
        <v>0</v>
      </c>
      <c r="D38" s="63">
        <f t="shared" si="7"/>
        <v>0</v>
      </c>
      <c r="E38" s="63">
        <f t="shared" si="7"/>
        <v>0</v>
      </c>
      <c r="F38" s="63">
        <f t="shared" si="7"/>
        <v>0</v>
      </c>
      <c r="G38" s="63">
        <f t="shared" si="7"/>
        <v>0</v>
      </c>
      <c r="H38" s="63">
        <f t="shared" si="7"/>
        <v>0</v>
      </c>
      <c r="I38" s="63">
        <f t="shared" si="7"/>
        <v>0</v>
      </c>
      <c r="J38" s="63">
        <f>SUM(J28,J32,J34)-J35</f>
        <v>0</v>
      </c>
    </row>
  </sheetData>
  <mergeCells count="4">
    <mergeCell ref="C5:H5"/>
    <mergeCell ref="I5:J5"/>
    <mergeCell ref="C25:H25"/>
    <mergeCell ref="I25:J25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2021-05-20T10:30:59Z</dcterms:modified>
</cp:coreProperties>
</file>