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'1'!$A$1:$E$53</definedName>
    <definedName name="_xlnm.Print_Area" localSheetId="1">'2'!$A$5:$D$48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<sst xmlns="http://schemas.openxmlformats.org/spreadsheetml/2006/main" count="186" uniqueCount="139">
  <si>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</si>
  <si>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</si>
  <si>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</si>
  <si>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</si>
  <si>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</si>
  <si>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</si>
  <si>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</si>
  <si>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</si>
  <si>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</si>
  <si>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</si>
  <si>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</si>
  <si>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</si>
  <si>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</si>
  <si>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</si>
  <si>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</si>
  <si>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</si>
  <si>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</si>
  <si>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</si>
  <si>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</si>
  <si>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</si>
  <si>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</si>
  <si>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</si>
  <si>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</si>
  <si>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</si>
  <si>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</si>
  <si>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</si>
  <si>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</si>
  <si>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</si>
  <si>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</si>
  <si>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</si>
  <si>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</si>
  <si>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</si>
  <si>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</si>
  <si>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</si>
  <si>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</si>
  <si>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</si>
  <si>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</si>
  <si>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</si>
  <si>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</si>
  <si>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</si>
  <si>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</si>
  <si>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</si>
  <si>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</si>
  <si>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</si>
  <si>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</si>
  <si>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</si>
  <si>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</si>
  <si>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</si>
  <si>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</si>
  <si>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</si>
  <si>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</si>
  <si>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</si>
  <si>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</si>
  <si>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</si>
  <si>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</si>
  <si>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</si>
  <si>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</si>
  <si>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</si>
  <si>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</si>
  <si>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</si>
  <si>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</si>
  <si>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</si>
  <si>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>Прочие операционные расходы за вычетом доходов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</si>
  <si>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</si>
  <si>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</si>
  <si>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</si>
  <si>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</si>
  <si>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</si>
  <si>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</si>
  <si>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</si>
  <si>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</si>
  <si>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</si>
  <si>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Прочий совокупный доход/(убыток):</t>
  </si>
  <si>
    <t xml:space="preserve">Процентные доходы полученные, рассчитанные по методу эффективной процентной ставки </t>
  </si>
  <si>
    <t>.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</si>
  <si>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</si>
  <si>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</si>
  <si>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</si>
  <si>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</si>
  <si>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</si>
  <si>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</si>
  <si>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</si>
  <si>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>Килтбаева Жанерке Алмасбековна</t>
  </si>
  <si>
    <t xml:space="preserve">Главный бухгалтер                </t>
  </si>
  <si>
    <t>Поступления от выбытия долговых ценных бумаг, оцениваемых по справедливой стоимости через прочий совокупный доход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</si>
  <si>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</si>
  <si>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</si>
  <si>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</si>
  <si>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Доходы от госсубсидии</t>
  </si>
  <si>
    <t>Расходы по подоходному налогу</t>
  </si>
  <si>
    <t>Сокращенный промежуточный отчет об изменениях в собственном капитале</t>
  </si>
  <si>
    <t>Чистые потоки денежных средств от операционной деятельности до уплаты подоходного налога</t>
  </si>
  <si>
    <t>Поступления от погашения долговых ценных бумаг, отражаемых по амортизированной стоимости</t>
  </si>
  <si>
    <t>Фонд переоценки инвестиционных ценных бумаг, оцениваемых по справедливой стоимости через прочий совокупный доход</t>
  </si>
  <si>
    <t>Доходы за вычетом расходов по операциям с иностранной валютой</t>
  </si>
  <si>
    <t>Прибыль до налогообложения</t>
  </si>
  <si>
    <t>Чистая прибыль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</si>
  <si>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</si>
  <si>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r>
      <t>Базовая и разводненная прибыль на акцию для прибыли, принадлежащей акционеру Банка 
(</t>
    </r>
    <r>
      <rPr>
        <sz val="11"/>
        <rFont val="Times New Roman"/>
        <family val="1"/>
      </rPr>
      <t>в казахстанских тенге за акцию</t>
    </r>
    <r>
      <rPr>
        <b/>
        <sz val="11"/>
        <rFont val="Times New Roman"/>
        <family val="1"/>
      </rPr>
      <t>)</t>
    </r>
  </si>
  <si>
    <t>Прочий совокупный убыток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</si>
  <si>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</si>
  <si>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</si>
  <si>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</si>
  <si>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Чистые денежные средства, полученные от/(использованные в) инвестиционной деятельности</t>
  </si>
  <si>
    <t>Получение займов от местных исполнительных органов Республики Казахстан</t>
  </si>
  <si>
    <t>Погашение займа от АО "ФНБ "Самрук-Казына"</t>
  </si>
  <si>
    <t>Получение займов от Азиатского Банка Развития</t>
  </si>
  <si>
    <t>Чистые денежные средства, полученные от финансовой деятельности</t>
  </si>
  <si>
    <t>Чистый прирост (отток) денежных средств и их эквивалентов</t>
  </si>
  <si>
    <t>Денежные средства и их эквиваленты на начало периода</t>
  </si>
  <si>
    <t>Средства в кредитных учреждениях</t>
  </si>
  <si>
    <t>Ибрагимова Ляззат Еркеновна</t>
  </si>
  <si>
    <t xml:space="preserve">Председатель Правления                                     </t>
  </si>
  <si>
    <t>31 марта 2022 г. (неаудировано)</t>
  </si>
  <si>
    <t>31 декабря 2021 г. (аудировано)</t>
  </si>
  <si>
    <t xml:space="preserve">Чистая процентная маржа и аналогичные доходы после создания резерва под кредитные убытки </t>
  </si>
  <si>
    <t>Расходы за вычетом доходов, возникающие при первоначальном признании финансовых инструментов по ставкам ниже рыночных</t>
  </si>
  <si>
    <t>Административные расходы</t>
  </si>
  <si>
    <t>Расходы/доходы за вычетом доходов/(расходов) по долговым ценным бумагам, оцениваемым по справедливой стоимости через прочий совокупный доход</t>
  </si>
  <si>
    <t>Расходы/доходы за вычетом доходов/(расходов)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</si>
  <si>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 xml:space="preserve">* Здесь и далее в финансовой отчетности АО "Отбасы банк" и в примечаниях к ней под 31 марта какого-либо года понимается 24.00 алматинского времени 31 марта данного года. </t>
  </si>
  <si>
    <t>04 мая 2022 года</t>
  </si>
  <si>
    <t>16</t>
  </si>
  <si>
    <t>Прочий совокупный (расход)/доход</t>
  </si>
  <si>
    <t>Прибыль за три месяца</t>
  </si>
  <si>
    <t>Прочий совокупный доход</t>
  </si>
  <si>
    <t>Итого совокупный доход, отраженный за период</t>
  </si>
  <si>
    <t>Остаток на 31 марта 2021 г. (неаудировано)</t>
  </si>
  <si>
    <t xml:space="preserve">Остаток на 1 января 2022 г. </t>
  </si>
  <si>
    <t>Признание дисконта по займам от местных исполнительных органов Республики Казахстан, за вычетом отложенного налогового эффекта в размере 181,067 тыс.тенге</t>
  </si>
  <si>
    <t xml:space="preserve">Остаток на 31 марта 2022 г. (неаудировано)
</t>
  </si>
  <si>
    <t xml:space="preserve">За три месяца, закончившиеся
31 марта 2022 года
(неаудировано)
</t>
  </si>
  <si>
    <t xml:space="preserve">За три месяца, закончившиеся
31 марта 2021 года
 (неаудировано)
</t>
  </si>
  <si>
    <t xml:space="preserve"> - средствам в других банках</t>
  </si>
  <si>
    <t>За три месяца, закончившиеся                           31 марта 2022 года (неаудировано)</t>
  </si>
  <si>
    <t>За три месяца,  закончившиеся                                    31 марта 2021 года                          (неаудировано)</t>
  </si>
  <si>
    <t>Остаток на 1 января 2021 г.</t>
  </si>
  <si>
    <t>6,7,8</t>
  </si>
  <si>
    <t>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</si>
</sst>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7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1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1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1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1" fillId="8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1" fillId="14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1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" fillId="24" borderId="0" applyNumberFormat="0" applyBorder="0" applyAlignment="0" applyProtection="0"/>
    <xf numFmtId="0" fontId="86" fillId="25" borderId="0" applyNumberFormat="0" applyBorder="0" applyAlignment="0" applyProtection="0"/>
    <xf numFmtId="0" fontId="8" fillId="16" borderId="0" applyNumberFormat="0" applyBorder="0" applyAlignment="0" applyProtection="0"/>
    <xf numFmtId="0" fontId="86" fillId="26" borderId="0" applyNumberFormat="0" applyBorder="0" applyAlignment="0" applyProtection="0"/>
    <xf numFmtId="0" fontId="8" fillId="18" borderId="0" applyNumberFormat="0" applyBorder="0" applyAlignment="0" applyProtection="0"/>
    <xf numFmtId="0" fontId="86" fillId="27" borderId="0" applyNumberFormat="0" applyBorder="0" applyAlignment="0" applyProtection="0"/>
    <xf numFmtId="0" fontId="8" fillId="28" borderId="0" applyNumberFormat="0" applyBorder="0" applyAlignment="0" applyProtection="0"/>
    <xf numFmtId="0" fontId="86" fillId="29" borderId="0" applyNumberFormat="0" applyBorder="0" applyAlignment="0" applyProtection="0"/>
    <xf numFmtId="0" fontId="8" fillId="30" borderId="0" applyNumberFormat="0" applyBorder="0" applyAlignment="0" applyProtection="0"/>
    <xf numFmtId="0" fontId="86" fillId="31" borderId="0" applyNumberFormat="0" applyBorder="0" applyAlignment="0" applyProtection="0"/>
    <xf numFmtId="0" fontId="8" fillId="32" borderId="0" applyNumberFormat="0" applyBorder="0" applyAlignment="0" applyProtection="0"/>
    <xf numFmtId="0" fontId="86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6" fillId="38" borderId="0" applyNumberFormat="0" applyBorder="0" applyAlignment="0" applyProtection="0"/>
    <xf numFmtId="0" fontId="8" fillId="39" borderId="0" applyNumberFormat="0" applyBorder="0" applyAlignment="0" applyProtection="0"/>
    <xf numFmtId="0" fontId="86" fillId="40" borderId="0" applyNumberFormat="0" applyBorder="0" applyAlignment="0" applyProtection="0"/>
    <xf numFmtId="0" fontId="8" fillId="41" borderId="0" applyNumberFormat="0" applyBorder="0" applyAlignment="0" applyProtection="0"/>
    <xf numFmtId="0" fontId="86" fillId="42" borderId="0" applyNumberFormat="0" applyBorder="0" applyAlignment="0" applyProtection="0"/>
    <xf numFmtId="0" fontId="8" fillId="28" borderId="0" applyNumberFormat="0" applyBorder="0" applyAlignment="0" applyProtection="0"/>
    <xf numFmtId="0" fontId="86" fillId="43" borderId="0" applyNumberFormat="0" applyBorder="0" applyAlignment="0" applyProtection="0"/>
    <xf numFmtId="0" fontId="8" fillId="30" borderId="0" applyNumberFormat="0" applyBorder="0" applyAlignment="0" applyProtection="0"/>
    <xf numFmtId="0" fontId="86" fillId="44" borderId="0" applyNumberFormat="0" applyBorder="0" applyAlignment="0" applyProtection="0"/>
    <xf numFmtId="0" fontId="8" fillId="45" borderId="0" applyNumberFormat="0" applyBorder="0" applyAlignment="0" applyProtection="0"/>
    <xf numFmtId="0" fontId="86" fillId="46" borderId="0" applyNumberFormat="0" applyBorder="0" applyAlignment="0" applyProtection="0"/>
    <xf numFmtId="0" fontId="25" fillId="12" borderId="7" applyNumberFormat="0" applyAlignment="0" applyProtection="0"/>
    <xf numFmtId="0" fontId="87" fillId="47" borderId="8" applyNumberFormat="0" applyAlignment="0" applyProtection="0"/>
    <xf numFmtId="0" fontId="26" fillId="34" borderId="9" applyNumberFormat="0" applyAlignment="0" applyProtection="0"/>
    <xf numFmtId="0" fontId="88" fillId="48" borderId="10" applyNumberFormat="0" applyAlignment="0" applyProtection="0"/>
    <xf numFmtId="0" fontId="27" fillId="34" borderId="7" applyNumberFormat="0" applyAlignment="0" applyProtection="0"/>
    <xf numFmtId="0" fontId="89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90" fillId="0" borderId="13" applyNumberFormat="0" applyFill="0" applyAlignment="0" applyProtection="0"/>
    <xf numFmtId="0" fontId="31" fillId="0" borderId="14" applyNumberFormat="0" applyFill="0" applyAlignment="0" applyProtection="0"/>
    <xf numFmtId="0" fontId="91" fillId="0" borderId="15" applyNumberFormat="0" applyFill="0" applyAlignment="0" applyProtection="0"/>
    <xf numFmtId="0" fontId="32" fillId="0" borderId="16" applyNumberFormat="0" applyFill="0" applyAlignment="0" applyProtection="0"/>
    <xf numFmtId="0" fontId="9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3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4" fillId="50" borderId="21" applyNumberFormat="0" applyAlignment="0" applyProtection="0"/>
    <xf numFmtId="0" fontId="3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7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8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48" fillId="35" borderId="22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0" fontId="85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100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44" fillId="6" borderId="0" applyNumberFormat="0" applyBorder="0" applyAlignment="0" applyProtection="0"/>
    <xf numFmtId="0" fontId="102" fillId="55" borderId="0" applyNumberFormat="0" applyBorder="0" applyAlignment="0" applyProtection="0"/>
    <xf numFmtId="4" fontId="4" fillId="0" borderId="6">
      <alignment/>
      <protection/>
    </xf>
  </cellStyleXfs>
  <cellXfs count="210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/>
    </xf>
    <xf numFmtId="172" fontId="103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4" fillId="0" borderId="0" xfId="0" applyNumberFormat="1" applyFont="1" applyAlignment="1">
      <alignment horizontal="right" vertical="center" wrapText="1"/>
    </xf>
    <xf numFmtId="172" fontId="105" fillId="0" borderId="0" xfId="381" applyNumberFormat="1" applyFont="1" applyFill="1" applyBorder="1" applyAlignment="1" applyProtection="1">
      <alignment horizontal="right" vertical="center" wrapText="1"/>
      <protection/>
    </xf>
    <xf numFmtId="0" fontId="65" fillId="0" borderId="0" xfId="0" applyFont="1" applyBorder="1" applyAlignment="1">
      <alignment horizontal="center"/>
    </xf>
    <xf numFmtId="3" fontId="58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6" fillId="0" borderId="26" xfId="0" applyNumberFormat="1" applyFont="1" applyBorder="1" applyAlignment="1">
      <alignment horizontal="right" vertical="center" wrapText="1"/>
    </xf>
    <xf numFmtId="3" fontId="104" fillId="0" borderId="26" xfId="0" applyNumberFormat="1" applyFont="1" applyBorder="1" applyAlignment="1">
      <alignment horizontal="right" vertical="center" wrapText="1"/>
    </xf>
    <xf numFmtId="172" fontId="103" fillId="0" borderId="26" xfId="381" applyNumberFormat="1" applyFont="1" applyFill="1" applyBorder="1" applyAlignment="1" applyProtection="1">
      <alignment horizontal="right" vertical="center" wrapText="1"/>
      <protection/>
    </xf>
    <xf numFmtId="3" fontId="104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5" fillId="0" borderId="26" xfId="381" applyNumberFormat="1" applyFont="1" applyFill="1" applyBorder="1" applyAlignment="1" applyProtection="1">
      <alignment horizontal="right" vertical="center" wrapText="1"/>
      <protection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  <xf numFmtId="3" fontId="106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0" fontId="63" fillId="0" borderId="28" xfId="0" applyFont="1" applyBorder="1" applyAlignment="1">
      <alignment/>
    </xf>
    <xf numFmtId="172" fontId="58" fillId="0" borderId="28" xfId="381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>
      <alignment vertical="center"/>
    </xf>
    <xf numFmtId="0" fontId="47" fillId="0" borderId="26" xfId="381" applyFont="1" applyBorder="1" applyAlignment="1" applyProtection="1">
      <alignment vertical="center"/>
      <protection/>
    </xf>
    <xf numFmtId="0" fontId="47" fillId="0" borderId="26" xfId="381" applyFont="1" applyBorder="1" applyAlignment="1" applyProtection="1">
      <alignment horizontal="center" vertical="center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26" xfId="381" applyNumberFormat="1" applyFont="1" applyFill="1" applyBorder="1" applyAlignment="1" applyProtection="1">
      <alignment horizontal="right" vertical="center" wrapText="1"/>
      <protection locked="0"/>
    </xf>
    <xf numFmtId="172" fontId="58" fillId="0" borderId="0" xfId="381" applyNumberFormat="1" applyFont="1" applyFill="1" applyBorder="1" applyAlignment="1" applyProtection="1">
      <alignment horizontal="center" vertical="center" wrapText="1"/>
      <protection/>
    </xf>
    <xf numFmtId="0" fontId="47" fillId="0" borderId="27" xfId="0" applyFont="1" applyBorder="1" applyAlignment="1">
      <alignment vertical="top" wrapText="1"/>
    </xf>
    <xf numFmtId="172" fontId="105" fillId="0" borderId="27" xfId="381" applyNumberFormat="1" applyFont="1" applyFill="1" applyBorder="1" applyAlignment="1" applyProtection="1">
      <alignment horizontal="right" vertical="center" wrapText="1"/>
      <protection/>
    </xf>
    <xf numFmtId="3" fontId="104" fillId="0" borderId="27" xfId="0" applyNumberFormat="1" applyFont="1" applyBorder="1" applyAlignment="1">
      <alignment horizontal="right" vertical="center" wrapText="1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6" fillId="0" borderId="0" xfId="381" applyNumberFormat="1" applyFont="1" applyFill="1" applyBorder="1" applyAlignment="1" applyProtection="1">
      <alignment horizontal="center"/>
      <protection/>
    </xf>
    <xf numFmtId="49" fontId="66" fillId="0" borderId="26" xfId="381" applyNumberFormat="1" applyFont="1" applyFill="1" applyBorder="1" applyAlignment="1" applyProtection="1">
      <alignment horizontal="center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XLR_NoRange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факс(2005-20гг.)"/>
      <sheetName val="Налоги"/>
      <sheetName val="12НК"/>
      <sheetName val="Cash flows - PBC"/>
      <sheetName val="FA register"/>
      <sheetName val="Kas FA Movement"/>
      <sheetName val="п 15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журнал регистрации"/>
      <sheetName val="клинкер"/>
      <sheetName val="Цемент КР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  <sheetName val="definitions"/>
      <sheetName val="Выбор"/>
      <sheetName val="Random_Report"/>
      <sheetName val="FP20DB_(3)"/>
      <sheetName val="Анализ закл. работ"/>
      <sheetName val="Санком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  <sheetName val="Hidden"/>
      <sheetName val="RJE_97"/>
      <sheetName val="RJE_98"/>
      <sheetName val="Equity_roll_98"/>
      <sheetName val="AJE_99"/>
      <sheetName val="RJE_99"/>
      <sheetName val="Equity_roll_99"/>
      <sheetName val="I-Index"/>
      <sheetName val="Карточки"/>
      <sheetName val="КР з.ч"/>
      <sheetName val="Chart"/>
      <sheetName val="Summary of Misstatements"/>
      <sheetName val="EVA"/>
      <sheetName val="Info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88" customWidth="1"/>
    <col min="4" max="4" width="22.125" style="20" customWidth="1"/>
    <col min="5" max="5" width="23.75390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19" customFormat="1" ht="15.75">
      <c r="B1" s="120" t="s">
        <v>87</v>
      </c>
      <c r="C1" s="121"/>
      <c r="D1" s="71"/>
      <c r="E1" s="72"/>
    </row>
    <row r="2" spans="2:5" s="119" customFormat="1" ht="15.75">
      <c r="B2" s="162" t="s">
        <v>27</v>
      </c>
      <c r="C2" s="163"/>
      <c r="D2" s="74"/>
      <c r="E2" s="164"/>
    </row>
    <row r="3" spans="2:5" ht="15.75">
      <c r="B3" s="21"/>
      <c r="C3" s="22"/>
      <c r="D3" s="22"/>
      <c r="E3" s="22"/>
    </row>
    <row r="4" spans="2:6" ht="62.25" customHeight="1">
      <c r="B4" s="23" t="s">
        <v>17</v>
      </c>
      <c r="C4" s="74" t="s">
        <v>28</v>
      </c>
      <c r="D4" s="76" t="s">
        <v>113</v>
      </c>
      <c r="E4" s="76" t="s">
        <v>114</v>
      </c>
      <c r="F4" s="24"/>
    </row>
    <row r="5" spans="1:6" ht="18.75" customHeight="1">
      <c r="A5" s="25"/>
      <c r="B5" s="1" t="s">
        <v>8</v>
      </c>
      <c r="C5" s="77"/>
      <c r="D5" s="26"/>
      <c r="E5" s="26"/>
      <c r="F5" s="27"/>
    </row>
    <row r="6" spans="1:6" ht="18.75" customHeight="1">
      <c r="A6" s="25"/>
      <c r="B6" s="28" t="s">
        <v>5</v>
      </c>
      <c r="C6" s="78" t="s">
        <v>29</v>
      </c>
      <c r="D6" s="29">
        <v>861515112</v>
      </c>
      <c r="E6" s="29">
        <v>595066321</v>
      </c>
      <c r="F6" s="30"/>
    </row>
    <row r="7" spans="1:6" ht="18.75" customHeight="1">
      <c r="A7" s="25"/>
      <c r="B7" s="28" t="s">
        <v>110</v>
      </c>
      <c r="C7" s="78"/>
      <c r="D7" s="29">
        <v>28000</v>
      </c>
      <c r="E7" s="29">
        <v>17000</v>
      </c>
      <c r="F7" s="30"/>
    </row>
    <row r="8" spans="1:6" ht="18.75" customHeight="1">
      <c r="A8" s="25"/>
      <c r="B8" s="28" t="s">
        <v>24</v>
      </c>
      <c r="C8" s="78" t="s">
        <v>31</v>
      </c>
      <c r="D8" s="29">
        <v>2136603385</v>
      </c>
      <c r="E8" s="29">
        <v>1999326511</v>
      </c>
      <c r="F8" s="30"/>
    </row>
    <row r="9" spans="1:6" ht="18.75" customHeight="1">
      <c r="A9" s="25"/>
      <c r="B9" s="28" t="s">
        <v>75</v>
      </c>
      <c r="C9" s="78" t="s">
        <v>30</v>
      </c>
      <c r="D9" s="29">
        <v>181739634</v>
      </c>
      <c r="E9" s="29">
        <v>186877167</v>
      </c>
      <c r="F9" s="30"/>
    </row>
    <row r="10" spans="1:5" ht="18.75" customHeight="1">
      <c r="A10" s="25"/>
      <c r="B10" s="28" t="s">
        <v>58</v>
      </c>
      <c r="C10" s="78"/>
      <c r="D10" s="29">
        <v>1747</v>
      </c>
      <c r="E10" s="29">
        <v>1747</v>
      </c>
    </row>
    <row r="11" spans="1:5" ht="18.75" customHeight="1">
      <c r="A11" s="25"/>
      <c r="B11" s="28" t="s">
        <v>66</v>
      </c>
      <c r="C11" s="78"/>
      <c r="D11" s="29">
        <v>5338764</v>
      </c>
      <c r="E11" s="29">
        <v>5188019</v>
      </c>
    </row>
    <row r="12" spans="1:5" ht="18.75" customHeight="1">
      <c r="A12" s="25"/>
      <c r="B12" s="28" t="s">
        <v>7</v>
      </c>
      <c r="C12" s="78"/>
      <c r="D12" s="29">
        <v>5840540</v>
      </c>
      <c r="E12" s="29">
        <v>5566033</v>
      </c>
    </row>
    <row r="13" spans="1:5" ht="18.75" customHeight="1">
      <c r="A13" s="25"/>
      <c r="B13" s="28" t="s">
        <v>59</v>
      </c>
      <c r="C13" s="78" t="s">
        <v>33</v>
      </c>
      <c r="D13" s="29">
        <v>5151890</v>
      </c>
      <c r="E13" s="29">
        <v>11450453</v>
      </c>
    </row>
    <row r="14" spans="1:5" ht="18.75" customHeight="1">
      <c r="A14" s="25"/>
      <c r="B14" s="28" t="s">
        <v>4</v>
      </c>
      <c r="C14" s="78" t="s">
        <v>33</v>
      </c>
      <c r="D14" s="29">
        <v>483588</v>
      </c>
      <c r="E14" s="29">
        <v>354054</v>
      </c>
    </row>
    <row r="15" spans="1:5" ht="18.75" customHeight="1">
      <c r="A15" s="25"/>
      <c r="B15" s="31" t="s">
        <v>26</v>
      </c>
      <c r="C15" s="90"/>
      <c r="D15" s="32">
        <v>272678</v>
      </c>
      <c r="E15" s="32">
        <v>272678</v>
      </c>
    </row>
    <row r="16" spans="1:5" ht="11.25" customHeight="1">
      <c r="A16" s="25"/>
      <c r="B16" s="28"/>
      <c r="C16" s="89"/>
      <c r="D16" s="29"/>
      <c r="E16" s="29"/>
    </row>
    <row r="17" spans="1:256" ht="18.75" customHeight="1" thickBot="1">
      <c r="A17" s="33"/>
      <c r="B17" s="69" t="s">
        <v>19</v>
      </c>
      <c r="C17" s="79"/>
      <c r="D17" s="91">
        <f>SUM(D6:D15)</f>
        <v>3196975338</v>
      </c>
      <c r="E17" s="91">
        <f>SUM(E6:E15)</f>
        <v>2804119983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5" ht="15">
      <c r="A18" s="25"/>
      <c r="B18" s="28"/>
      <c r="C18" s="78"/>
      <c r="D18" s="29"/>
      <c r="E18" s="29"/>
    </row>
    <row r="19" spans="1:6" ht="18" customHeight="1">
      <c r="A19" s="25"/>
      <c r="B19" s="1" t="s">
        <v>6</v>
      </c>
      <c r="C19" s="77"/>
      <c r="D19" s="36"/>
      <c r="E19" s="36"/>
      <c r="F19" s="27"/>
    </row>
    <row r="20" spans="1:6" ht="18" customHeight="1">
      <c r="A20" s="25"/>
      <c r="B20" s="28" t="s">
        <v>0</v>
      </c>
      <c r="C20" s="78" t="s">
        <v>32</v>
      </c>
      <c r="D20" s="29">
        <v>2254081719</v>
      </c>
      <c r="E20" s="29">
        <v>1898429002</v>
      </c>
      <c r="F20" s="27"/>
    </row>
    <row r="21" spans="1:5" ht="18" customHeight="1">
      <c r="A21" s="25"/>
      <c r="B21" s="28" t="s">
        <v>9</v>
      </c>
      <c r="C21" s="78" t="s">
        <v>35</v>
      </c>
      <c r="D21" s="29">
        <v>94711747</v>
      </c>
      <c r="E21" s="29">
        <v>78910328</v>
      </c>
    </row>
    <row r="22" spans="1:7" ht="18" customHeight="1">
      <c r="A22" s="25"/>
      <c r="B22" s="28" t="s">
        <v>60</v>
      </c>
      <c r="C22" s="78" t="s">
        <v>81</v>
      </c>
      <c r="D22" s="29">
        <v>192577642</v>
      </c>
      <c r="E22" s="29">
        <v>191456190</v>
      </c>
      <c r="G22" s="44"/>
    </row>
    <row r="23" spans="1:7" ht="18" customHeight="1">
      <c r="A23" s="25"/>
      <c r="B23" s="28" t="s">
        <v>85</v>
      </c>
      <c r="C23" s="78" t="s">
        <v>36</v>
      </c>
      <c r="D23" s="29">
        <v>216507497</v>
      </c>
      <c r="E23" s="29">
        <v>221981940</v>
      </c>
      <c r="G23" s="44"/>
    </row>
    <row r="24" spans="1:7" ht="18" customHeight="1">
      <c r="A24" s="25"/>
      <c r="B24" s="28" t="s">
        <v>10</v>
      </c>
      <c r="C24" s="78"/>
      <c r="D24" s="29">
        <v>25404705</v>
      </c>
      <c r="E24" s="29">
        <v>25114446</v>
      </c>
      <c r="G24" s="44"/>
    </row>
    <row r="25" spans="1:6" ht="18" customHeight="1">
      <c r="A25" s="25"/>
      <c r="B25" s="28" t="s">
        <v>86</v>
      </c>
      <c r="C25" s="78"/>
      <c r="D25" s="29">
        <v>92900</v>
      </c>
      <c r="E25" s="29">
        <v>92900</v>
      </c>
      <c r="F25" s="27"/>
    </row>
    <row r="26" spans="1:6" ht="18" customHeight="1">
      <c r="A26" s="25"/>
      <c r="B26" s="28" t="s">
        <v>61</v>
      </c>
      <c r="C26" s="78" t="s">
        <v>34</v>
      </c>
      <c r="D26" s="29">
        <v>3825870</v>
      </c>
      <c r="E26" s="29">
        <v>4349852</v>
      </c>
      <c r="F26" s="27"/>
    </row>
    <row r="27" spans="1:5" ht="18" customHeight="1">
      <c r="A27" s="25"/>
      <c r="B27" s="31" t="s">
        <v>3</v>
      </c>
      <c r="C27" s="80" t="s">
        <v>34</v>
      </c>
      <c r="D27" s="32">
        <v>3057800</v>
      </c>
      <c r="E27" s="32">
        <v>2681864</v>
      </c>
    </row>
    <row r="28" spans="1:5" ht="10.5" customHeight="1">
      <c r="A28" s="25"/>
      <c r="B28" s="28"/>
      <c r="C28" s="78"/>
      <c r="D28" s="29"/>
      <c r="E28" s="29"/>
    </row>
    <row r="29" spans="1:256" ht="18" customHeight="1" thickBot="1">
      <c r="A29" s="33"/>
      <c r="B29" s="69" t="s">
        <v>20</v>
      </c>
      <c r="C29" s="79"/>
      <c r="D29" s="91">
        <f>SUM(D20:D27)</f>
        <v>2790259880</v>
      </c>
      <c r="E29" s="91">
        <f>SUM(E20:E27)</f>
        <v>2423016522</v>
      </c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5" ht="15">
      <c r="A30" s="25"/>
      <c r="B30" s="28"/>
      <c r="C30" s="78"/>
      <c r="D30" s="29"/>
      <c r="E30" s="29"/>
    </row>
    <row r="31" spans="1:5" ht="18" customHeight="1">
      <c r="A31" s="25"/>
      <c r="B31" s="1" t="s">
        <v>21</v>
      </c>
      <c r="C31" s="77"/>
      <c r="D31" s="36"/>
      <c r="E31" s="36"/>
    </row>
    <row r="32" spans="1:5" ht="18" customHeight="1">
      <c r="A32" s="25"/>
      <c r="B32" s="28" t="s">
        <v>11</v>
      </c>
      <c r="C32" s="78" t="s">
        <v>69</v>
      </c>
      <c r="D32" s="29">
        <v>78300000</v>
      </c>
      <c r="E32" s="29">
        <v>78300000</v>
      </c>
    </row>
    <row r="33" spans="1:5" ht="18" customHeight="1">
      <c r="A33" s="25"/>
      <c r="B33" s="28" t="s">
        <v>12</v>
      </c>
      <c r="C33" s="78"/>
      <c r="D33" s="29">
        <v>128195041</v>
      </c>
      <c r="E33" s="29">
        <v>127470774</v>
      </c>
    </row>
    <row r="34" spans="1:5" ht="30" customHeight="1">
      <c r="A34" s="25"/>
      <c r="B34" s="28" t="s">
        <v>93</v>
      </c>
      <c r="C34" s="78"/>
      <c r="D34" s="37">
        <v>-4972846</v>
      </c>
      <c r="E34" s="37">
        <v>-1703462</v>
      </c>
    </row>
    <row r="35" spans="1:5" ht="18" customHeight="1">
      <c r="A35" s="25"/>
      <c r="B35" s="28" t="s">
        <v>13</v>
      </c>
      <c r="C35" s="78"/>
      <c r="D35" s="29">
        <v>2283335</v>
      </c>
      <c r="E35" s="29">
        <v>2283335</v>
      </c>
    </row>
    <row r="36" spans="1:5" ht="18" customHeight="1">
      <c r="A36" s="25"/>
      <c r="B36" s="31" t="s">
        <v>14</v>
      </c>
      <c r="C36" s="80"/>
      <c r="D36" s="32">
        <v>202909928</v>
      </c>
      <c r="E36" s="32">
        <v>174752814</v>
      </c>
    </row>
    <row r="37" spans="1:5" ht="10.5" customHeight="1">
      <c r="A37" s="25"/>
      <c r="B37" s="28"/>
      <c r="C37" s="78"/>
      <c r="D37" s="29"/>
      <c r="E37" s="29"/>
    </row>
    <row r="38" spans="1:7" ht="18" customHeight="1" thickBot="1">
      <c r="A38" s="25"/>
      <c r="B38" s="69" t="s">
        <v>22</v>
      </c>
      <c r="C38" s="79"/>
      <c r="D38" s="91">
        <f>SUM(D32:D36)</f>
        <v>406715458</v>
      </c>
      <c r="E38" s="91">
        <f>SUM(E32:E36)</f>
        <v>381103461</v>
      </c>
      <c r="F38" s="27"/>
      <c r="G38" s="27"/>
    </row>
    <row r="39" spans="1:5" ht="15">
      <c r="A39" s="25"/>
      <c r="B39" s="28"/>
      <c r="C39" s="78"/>
      <c r="D39" s="29"/>
      <c r="E39" s="29"/>
    </row>
    <row r="40" spans="1:5" ht="14.25">
      <c r="A40" s="25"/>
      <c r="B40" s="1" t="s">
        <v>23</v>
      </c>
      <c r="C40" s="77"/>
      <c r="D40" s="36">
        <f>D29+D38</f>
        <v>3196975338</v>
      </c>
      <c r="E40" s="36">
        <f>E29+E38</f>
        <v>2804119983</v>
      </c>
    </row>
    <row r="41" spans="2:5" ht="15.75" thickBot="1">
      <c r="B41" s="38"/>
      <c r="C41" s="81"/>
      <c r="D41" s="68"/>
      <c r="E41" s="68"/>
    </row>
    <row r="42" spans="2:5" ht="14.25">
      <c r="B42" s="39"/>
      <c r="C42" s="82"/>
      <c r="D42" s="40"/>
      <c r="E42" s="40"/>
    </row>
    <row r="43" spans="2:5" ht="51" customHeight="1">
      <c r="B43" s="200" t="s">
        <v>120</v>
      </c>
      <c r="C43" s="200"/>
      <c r="D43" s="200"/>
      <c r="E43" s="200"/>
    </row>
    <row r="44" spans="2:5" ht="16.5" customHeight="1">
      <c r="B44" s="50" t="s">
        <v>121</v>
      </c>
      <c r="C44" s="82"/>
      <c r="D44" s="40"/>
      <c r="E44" s="42"/>
    </row>
    <row r="45" spans="2:5" ht="15.75">
      <c r="B45" s="75"/>
      <c r="C45" s="22"/>
      <c r="D45" s="199"/>
      <c r="E45" s="199"/>
    </row>
    <row r="46" spans="2:5" ht="15.75">
      <c r="B46" s="93" t="s">
        <v>111</v>
      </c>
      <c r="C46" s="22"/>
      <c r="D46" s="198" t="s">
        <v>82</v>
      </c>
      <c r="E46" s="198"/>
    </row>
    <row r="47" spans="2:5" ht="15.75">
      <c r="B47" s="92" t="s">
        <v>112</v>
      </c>
      <c r="C47" s="22"/>
      <c r="D47" s="197" t="s">
        <v>83</v>
      </c>
      <c r="E47" s="197"/>
    </row>
    <row r="48" spans="2:6" ht="10.5" customHeight="1">
      <c r="B48" s="43"/>
      <c r="C48" s="84"/>
      <c r="D48" s="43"/>
      <c r="E48" s="43"/>
      <c r="F48" s="44"/>
    </row>
    <row r="49" spans="3:6" ht="18.75">
      <c r="C49" s="85"/>
      <c r="D49" s="45"/>
      <c r="E49" s="46"/>
      <c r="F49" s="44"/>
    </row>
    <row r="50" spans="2:3" ht="18.75">
      <c r="B50" s="9"/>
      <c r="C50" s="84"/>
    </row>
    <row r="51" spans="2:5" ht="15" customHeight="1">
      <c r="B51" s="124"/>
      <c r="C51" s="124"/>
      <c r="D51" s="124"/>
      <c r="E51" s="124"/>
    </row>
    <row r="52" spans="2:5" ht="12.75">
      <c r="B52" s="41"/>
      <c r="C52" s="83"/>
      <c r="D52" s="48"/>
      <c r="E52" s="49"/>
    </row>
    <row r="53" spans="2:5" ht="15">
      <c r="B53" s="50"/>
      <c r="C53" s="87"/>
      <c r="D53" s="51"/>
      <c r="E53" s="49"/>
    </row>
    <row r="54" spans="2:5" ht="12.75">
      <c r="B54" s="41"/>
      <c r="C54" s="83"/>
      <c r="D54" s="51"/>
      <c r="E54" s="49"/>
    </row>
    <row r="55" spans="2:5" ht="12.75">
      <c r="B55" s="41"/>
      <c r="C55" s="83"/>
      <c r="D55" s="51"/>
      <c r="E55" s="49"/>
    </row>
    <row r="56" spans="2:5" ht="12.75">
      <c r="B56" s="41"/>
      <c r="C56" s="83"/>
      <c r="D56" s="51"/>
      <c r="E56" s="49"/>
    </row>
    <row r="57" spans="2:5" ht="12.75">
      <c r="B57" s="41"/>
      <c r="C57" s="83"/>
      <c r="D57" s="52"/>
      <c r="E57" s="49"/>
    </row>
    <row r="58" spans="2:5" ht="12.75">
      <c r="B58" s="41"/>
      <c r="C58" s="83"/>
      <c r="D58" s="49"/>
      <c r="E58" s="49"/>
    </row>
    <row r="59" spans="2:5" ht="12.75">
      <c r="B59" s="41"/>
      <c r="C59" s="83"/>
      <c r="D59" s="49"/>
      <c r="E59" s="49"/>
    </row>
    <row r="60" spans="2:5" ht="12.75">
      <c r="B60" s="41"/>
      <c r="C60" s="83"/>
      <c r="D60" s="49"/>
      <c r="E60" s="49"/>
    </row>
    <row r="61" spans="2:5" ht="12.75">
      <c r="B61" s="41"/>
      <c r="C61" s="83"/>
      <c r="D61" s="49"/>
      <c r="E61" s="49"/>
    </row>
    <row r="62" spans="2:5" ht="12.75">
      <c r="B62" s="47"/>
      <c r="C62" s="86"/>
      <c r="D62" s="27"/>
      <c r="E62" s="49"/>
    </row>
  </sheetData>
  <sheetProtection/>
  <mergeCells count="4">
    <mergeCell ref="D47:E47"/>
    <mergeCell ref="D46:E46"/>
    <mergeCell ref="D45:E45"/>
    <mergeCell ref="B43:E43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5" sqref="A15"/>
    </sheetView>
  </sheetViews>
  <sheetFormatPr defaultColWidth="9.00390625" defaultRowHeight="12.75"/>
  <cols>
    <col min="1" max="1" width="59.625" style="4" customWidth="1"/>
    <col min="2" max="2" width="9.375" style="97" customWidth="1"/>
    <col min="3" max="3" width="22.375" style="4" customWidth="1"/>
    <col min="4" max="4" width="26.1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0" t="s">
        <v>87</v>
      </c>
      <c r="B1" s="121"/>
      <c r="C1" s="121"/>
      <c r="D1" s="71"/>
      <c r="E1" s="72"/>
    </row>
    <row r="2" spans="1:5" ht="15.75">
      <c r="A2" s="162" t="s">
        <v>37</v>
      </c>
      <c r="B2" s="163"/>
      <c r="C2" s="163"/>
      <c r="D2" s="74"/>
      <c r="E2" s="70"/>
    </row>
    <row r="3" spans="1:5" ht="15">
      <c r="A3" s="122"/>
      <c r="B3" s="123"/>
      <c r="C3" s="122"/>
      <c r="D3" s="122"/>
      <c r="E3" s="94"/>
    </row>
    <row r="4" spans="1:5" ht="15" customHeight="1">
      <c r="A4" s="201" t="s">
        <v>17</v>
      </c>
      <c r="B4" s="203" t="s">
        <v>28</v>
      </c>
      <c r="C4" s="205" t="s">
        <v>134</v>
      </c>
      <c r="D4" s="205" t="s">
        <v>135</v>
      </c>
      <c r="E4" s="94"/>
    </row>
    <row r="5" spans="1:5" ht="45" customHeight="1">
      <c r="A5" s="202"/>
      <c r="B5" s="204"/>
      <c r="C5" s="206"/>
      <c r="D5" s="206"/>
      <c r="E5" s="94"/>
    </row>
    <row r="6" spans="1:5" ht="12.75" customHeight="1">
      <c r="A6" s="95"/>
      <c r="B6" s="98"/>
      <c r="C6" s="96"/>
      <c r="D6" s="96"/>
      <c r="E6" s="94"/>
    </row>
    <row r="7" spans="1:4" s="11" customFormat="1" ht="30.75" customHeight="1">
      <c r="A7" s="28" t="s">
        <v>67</v>
      </c>
      <c r="B7" s="78" t="s">
        <v>122</v>
      </c>
      <c r="C7" s="29">
        <v>56974102</v>
      </c>
      <c r="D7" s="29">
        <v>37012986</v>
      </c>
    </row>
    <row r="8" spans="1:4" s="11" customFormat="1" ht="20.25" customHeight="1">
      <c r="A8" s="31" t="s">
        <v>68</v>
      </c>
      <c r="B8" s="80" t="s">
        <v>122</v>
      </c>
      <c r="C8" s="53">
        <v>-18421091</v>
      </c>
      <c r="D8" s="53">
        <v>-10472329</v>
      </c>
    </row>
    <row r="9" spans="1:4" ht="15" hidden="1">
      <c r="A9" s="28" t="s">
        <v>0</v>
      </c>
      <c r="B9" s="78"/>
      <c r="C9" s="37" t="e">
        <f>#REF!</f>
        <v>#REF!</v>
      </c>
      <c r="D9" s="37">
        <v>-1891818</v>
      </c>
    </row>
    <row r="10" spans="1:4" ht="15" hidden="1">
      <c r="A10" s="28" t="s">
        <v>2</v>
      </c>
      <c r="B10" s="78"/>
      <c r="C10" s="37" t="e">
        <f>#REF!</f>
        <v>#REF!</v>
      </c>
      <c r="D10" s="37">
        <v>-1600196</v>
      </c>
    </row>
    <row r="11" spans="1:4" ht="15" hidden="1">
      <c r="A11" s="28" t="s">
        <v>1</v>
      </c>
      <c r="B11" s="78"/>
      <c r="C11" s="37" t="e">
        <f>#REF!</f>
        <v>#REF!</v>
      </c>
      <c r="D11" s="37">
        <v>-1104</v>
      </c>
    </row>
    <row r="12" spans="1:4" ht="13.5" customHeight="1" hidden="1">
      <c r="A12" s="1"/>
      <c r="B12" s="77"/>
      <c r="C12" s="127" t="e">
        <f>SUM(C9:C11)</f>
        <v>#REF!</v>
      </c>
      <c r="D12" s="127">
        <f>SUM(D9:D11)</f>
        <v>-3493118</v>
      </c>
    </row>
    <row r="13" spans="1:4" ht="15" customHeight="1">
      <c r="A13" s="28"/>
      <c r="B13" s="78"/>
      <c r="C13" s="29"/>
      <c r="D13" s="29"/>
    </row>
    <row r="14" spans="1:5" ht="14.25">
      <c r="A14" s="1" t="s">
        <v>70</v>
      </c>
      <c r="B14" s="77"/>
      <c r="C14" s="54">
        <f>C7+C8</f>
        <v>38553011</v>
      </c>
      <c r="D14" s="54">
        <f>D7+D8</f>
        <v>26540657</v>
      </c>
      <c r="E14" s="10"/>
    </row>
    <row r="15" spans="1:5" ht="20.25" customHeight="1">
      <c r="A15" s="31" t="s">
        <v>71</v>
      </c>
      <c r="B15" s="80" t="s">
        <v>137</v>
      </c>
      <c r="C15" s="53">
        <v>1761034</v>
      </c>
      <c r="D15" s="53">
        <v>-3996987</v>
      </c>
      <c r="E15" s="10"/>
    </row>
    <row r="16" spans="1:5" ht="37.5" customHeight="1">
      <c r="A16" s="55" t="s">
        <v>115</v>
      </c>
      <c r="B16" s="99"/>
      <c r="C16" s="56">
        <f>C14+C15</f>
        <v>40314045</v>
      </c>
      <c r="D16" s="56">
        <f>D14+D15</f>
        <v>22543670</v>
      </c>
      <c r="E16" s="10"/>
    </row>
    <row r="17" spans="1:5" ht="19.5" customHeight="1">
      <c r="A17" s="28" t="s">
        <v>88</v>
      </c>
      <c r="B17" s="78" t="s">
        <v>36</v>
      </c>
      <c r="C17" s="171">
        <v>5474443</v>
      </c>
      <c r="D17" s="171">
        <v>4533947</v>
      </c>
      <c r="E17" s="10"/>
    </row>
    <row r="18" spans="1:5" ht="19.5" customHeight="1">
      <c r="A18" s="28" t="s">
        <v>16</v>
      </c>
      <c r="B18" s="78"/>
      <c r="C18" s="57">
        <v>480220</v>
      </c>
      <c r="D18" s="57">
        <v>384140</v>
      </c>
      <c r="E18" s="10"/>
    </row>
    <row r="19" spans="1:5" ht="21" customHeight="1">
      <c r="A19" s="28" t="s">
        <v>18</v>
      </c>
      <c r="B19" s="78"/>
      <c r="C19" s="57">
        <v>-1745193</v>
      </c>
      <c r="D19" s="57">
        <v>-1462311</v>
      </c>
      <c r="E19" s="10"/>
    </row>
    <row r="20" spans="1:5" ht="37.5" customHeight="1">
      <c r="A20" s="28" t="s">
        <v>116</v>
      </c>
      <c r="B20" s="78"/>
      <c r="C20" s="57">
        <v>-6603958</v>
      </c>
      <c r="D20" s="57">
        <v>-5595221</v>
      </c>
      <c r="E20" s="10"/>
    </row>
    <row r="21" spans="1:5" ht="45.75" customHeight="1">
      <c r="A21" s="28" t="s">
        <v>97</v>
      </c>
      <c r="B21" s="78"/>
      <c r="C21" s="57">
        <v>449</v>
      </c>
      <c r="D21" s="57">
        <v>18531</v>
      </c>
      <c r="E21" s="10"/>
    </row>
    <row r="22" spans="1:5" ht="34.5" customHeight="1">
      <c r="A22" s="28" t="s">
        <v>94</v>
      </c>
      <c r="B22" s="78"/>
      <c r="C22" s="57">
        <v>26755</v>
      </c>
      <c r="D22" s="58">
        <v>2679</v>
      </c>
      <c r="E22" s="10"/>
    </row>
    <row r="23" spans="1:5" ht="20.25" customHeight="1">
      <c r="A23" s="28" t="s">
        <v>62</v>
      </c>
      <c r="B23" s="78"/>
      <c r="C23" s="37">
        <v>-491472</v>
      </c>
      <c r="D23" s="37">
        <v>-320393</v>
      </c>
      <c r="E23" s="10"/>
    </row>
    <row r="24" spans="1:4" ht="19.5" customHeight="1">
      <c r="A24" s="31" t="s">
        <v>117</v>
      </c>
      <c r="B24" s="80"/>
      <c r="C24" s="53">
        <v>-6371090</v>
      </c>
      <c r="D24" s="53">
        <v>-6629553</v>
      </c>
    </row>
    <row r="25" spans="1:6" ht="23.25" customHeight="1">
      <c r="A25" s="189" t="s">
        <v>95</v>
      </c>
      <c r="B25" s="190"/>
      <c r="C25" s="191">
        <f>C16+C17+C18+C19+C21+C22+C23+C24+C20</f>
        <v>31084199</v>
      </c>
      <c r="D25" s="192">
        <f>D16+D17+D18+D19+D20+D21+D22+D23+D24</f>
        <v>13475489</v>
      </c>
      <c r="F25" s="3"/>
    </row>
    <row r="26" spans="1:5" ht="20.25" customHeight="1">
      <c r="A26" s="31" t="s">
        <v>89</v>
      </c>
      <c r="B26" s="80" t="s">
        <v>138</v>
      </c>
      <c r="C26" s="53">
        <v>-2927085</v>
      </c>
      <c r="D26" s="53">
        <v>-1377244</v>
      </c>
      <c r="E26" s="12"/>
    </row>
    <row r="27" spans="1:4" ht="20.25" customHeight="1" thickBot="1">
      <c r="A27" s="64" t="s">
        <v>96</v>
      </c>
      <c r="B27" s="105"/>
      <c r="C27" s="67">
        <f>C25+C26</f>
        <v>28157114</v>
      </c>
      <c r="D27" s="67">
        <f>D25+D26</f>
        <v>12098245</v>
      </c>
    </row>
    <row r="28" spans="1:4" ht="14.25">
      <c r="A28" s="1"/>
      <c r="B28" s="77"/>
      <c r="C28" s="2"/>
      <c r="D28" s="2"/>
    </row>
    <row r="29" spans="1:4" s="10" customFormat="1" ht="15">
      <c r="A29" s="61" t="s">
        <v>72</v>
      </c>
      <c r="B29" s="100"/>
      <c r="C29" s="59"/>
      <c r="D29" s="60"/>
    </row>
    <row r="30" spans="1:4" s="10" customFormat="1" ht="9.75" customHeight="1">
      <c r="A30" s="61"/>
      <c r="B30" s="101"/>
      <c r="C30" s="37"/>
      <c r="D30" s="60"/>
    </row>
    <row r="31" spans="1:4" s="10" customFormat="1" ht="35.25" customHeight="1">
      <c r="A31" s="62" t="s">
        <v>15</v>
      </c>
      <c r="B31" s="102"/>
      <c r="C31" s="60"/>
      <c r="D31" s="60"/>
    </row>
    <row r="32" spans="1:4" s="10" customFormat="1" ht="49.5" customHeight="1">
      <c r="A32" s="28" t="s">
        <v>118</v>
      </c>
      <c r="B32" s="103"/>
      <c r="C32" s="37">
        <v>-3268935</v>
      </c>
      <c r="D32" s="37">
        <v>812177</v>
      </c>
    </row>
    <row r="33" spans="1:4" s="10" customFormat="1" ht="64.5" customHeight="1">
      <c r="A33" s="28" t="s">
        <v>119</v>
      </c>
      <c r="B33" s="103"/>
      <c r="C33" s="37">
        <v>-449</v>
      </c>
      <c r="D33" s="53">
        <v>11440</v>
      </c>
    </row>
    <row r="34" spans="1:4" s="10" customFormat="1" ht="11.25" customHeight="1">
      <c r="A34" s="128"/>
      <c r="B34" s="129"/>
      <c r="C34" s="130"/>
      <c r="D34" s="37"/>
    </row>
    <row r="35" spans="1:4" s="10" customFormat="1" ht="21" customHeight="1">
      <c r="A35" s="166" t="s">
        <v>123</v>
      </c>
      <c r="B35" s="104"/>
      <c r="C35" s="126">
        <f>C32+C33</f>
        <v>-3269384</v>
      </c>
      <c r="D35" s="126">
        <f>D32+D33</f>
        <v>823617</v>
      </c>
    </row>
    <row r="36" spans="1:4" s="10" customFormat="1" ht="6.75" customHeight="1">
      <c r="A36" s="63"/>
      <c r="B36" s="103"/>
      <c r="C36" s="60"/>
      <c r="D36" s="60"/>
    </row>
    <row r="37" spans="1:4" s="10" customFormat="1" ht="21" customHeight="1" thickBot="1">
      <c r="A37" s="64" t="s">
        <v>39</v>
      </c>
      <c r="B37" s="105"/>
      <c r="C37" s="65">
        <f>C27+C35</f>
        <v>24887730</v>
      </c>
      <c r="D37" s="65">
        <f>D27+D35</f>
        <v>12921862</v>
      </c>
    </row>
    <row r="38" spans="1:4" ht="15">
      <c r="A38" s="131"/>
      <c r="B38" s="132"/>
      <c r="C38" s="60"/>
      <c r="D38" s="60"/>
    </row>
    <row r="39" spans="1:4" ht="52.5" customHeight="1" thickBot="1">
      <c r="A39" s="159" t="s">
        <v>98</v>
      </c>
      <c r="B39" s="156">
        <v>23</v>
      </c>
      <c r="C39" s="160">
        <v>3596</v>
      </c>
      <c r="D39" s="160">
        <v>1545</v>
      </c>
    </row>
    <row r="40" spans="1:4" ht="12.75">
      <c r="A40" s="113"/>
      <c r="B40" s="106"/>
      <c r="C40" s="14"/>
      <c r="D40" s="14"/>
    </row>
    <row r="41" spans="1:4" ht="15" customHeight="1">
      <c r="A41" s="15"/>
      <c r="B41" s="107"/>
      <c r="C41" s="14"/>
      <c r="D41" s="14"/>
    </row>
    <row r="42" spans="1:4" ht="15.75" customHeight="1">
      <c r="A42" s="66"/>
      <c r="B42" s="108"/>
      <c r="C42" s="66"/>
      <c r="D42" s="5"/>
    </row>
    <row r="43" spans="1:4" ht="12.75">
      <c r="A43" s="6"/>
      <c r="B43" s="109"/>
      <c r="D43" s="7"/>
    </row>
    <row r="44" spans="1:4" ht="15.75" customHeight="1">
      <c r="A44" s="6"/>
      <c r="B44" s="109"/>
      <c r="D44" s="7"/>
    </row>
    <row r="45" spans="1:4" ht="13.5" customHeight="1">
      <c r="A45" s="66"/>
      <c r="B45" s="108"/>
      <c r="C45" s="66"/>
      <c r="D45" s="8"/>
    </row>
    <row r="46" spans="1:4" ht="12.75">
      <c r="A46" s="6"/>
      <c r="B46" s="109"/>
      <c r="C46" s="16"/>
      <c r="D46" s="7"/>
    </row>
    <row r="47" spans="1:4" ht="12.75">
      <c r="A47" s="17"/>
      <c r="B47" s="110"/>
      <c r="C47" s="13"/>
      <c r="D47" s="7"/>
    </row>
    <row r="48" spans="1:4" ht="15">
      <c r="A48" s="19"/>
      <c r="B48" s="111"/>
      <c r="C48" s="7"/>
      <c r="D48" s="7"/>
    </row>
    <row r="49" spans="1:4" ht="12.75">
      <c r="A49" s="18"/>
      <c r="B49" s="112"/>
      <c r="C49" s="18"/>
      <c r="D49" s="18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2.875" style="0" customWidth="1"/>
    <col min="2" max="2" width="22.125" style="0" customWidth="1"/>
    <col min="3" max="3" width="19.625" style="0" customWidth="1"/>
    <col min="4" max="4" width="25.00390625" style="0" customWidth="1"/>
    <col min="5" max="5" width="16.25390625" style="0" customWidth="1"/>
    <col min="6" max="6" width="21.75390625" style="0" customWidth="1"/>
    <col min="7" max="7" width="20.00390625" style="0" customWidth="1"/>
  </cols>
  <sheetData>
    <row r="1" spans="1:9" ht="15.75">
      <c r="A1" s="120" t="s">
        <v>87</v>
      </c>
      <c r="B1" s="121"/>
      <c r="C1" s="121"/>
      <c r="D1" s="71"/>
      <c r="E1" s="133"/>
      <c r="F1" s="133"/>
      <c r="G1" s="133"/>
      <c r="H1" s="114"/>
      <c r="I1" s="114"/>
    </row>
    <row r="2" spans="1:9" ht="15.75">
      <c r="A2" s="162" t="s">
        <v>90</v>
      </c>
      <c r="B2" s="163"/>
      <c r="C2" s="163"/>
      <c r="D2" s="74"/>
      <c r="E2" s="165"/>
      <c r="F2" s="165"/>
      <c r="G2" s="165"/>
      <c r="H2" s="114"/>
      <c r="I2" s="114"/>
    </row>
    <row r="3" spans="1:9" ht="15">
      <c r="A3" s="134"/>
      <c r="B3" s="134"/>
      <c r="C3" s="134"/>
      <c r="D3" s="134"/>
      <c r="E3" s="134"/>
      <c r="F3" s="134"/>
      <c r="G3" s="134"/>
      <c r="H3" s="114"/>
      <c r="I3" s="114"/>
    </row>
    <row r="4" spans="1:9" s="117" customFormat="1" ht="111.75" customHeight="1">
      <c r="A4" s="118" t="s">
        <v>17</v>
      </c>
      <c r="B4" s="157" t="s">
        <v>11</v>
      </c>
      <c r="C4" s="157" t="s">
        <v>12</v>
      </c>
      <c r="D4" s="157" t="s">
        <v>76</v>
      </c>
      <c r="E4" s="157" t="s">
        <v>13</v>
      </c>
      <c r="F4" s="157" t="s">
        <v>77</v>
      </c>
      <c r="G4" s="157" t="s">
        <v>38</v>
      </c>
      <c r="H4" s="116"/>
      <c r="I4" s="116"/>
    </row>
    <row r="5" s="73" customFormat="1" ht="12.75"/>
    <row r="6" spans="1:7" s="73" customFormat="1" ht="21" customHeight="1">
      <c r="A6" s="115" t="s">
        <v>136</v>
      </c>
      <c r="B6" s="168">
        <v>78300000</v>
      </c>
      <c r="C6" s="168">
        <v>95406389</v>
      </c>
      <c r="D6" s="169">
        <v>-2204346</v>
      </c>
      <c r="E6" s="168">
        <v>2283335</v>
      </c>
      <c r="F6" s="168">
        <v>108997942</v>
      </c>
      <c r="G6" s="168">
        <f>SUM(B6:F6)</f>
        <v>282783320</v>
      </c>
    </row>
    <row r="7" spans="1:7" s="172" customFormat="1" ht="17.25" customHeight="1">
      <c r="A7" s="173"/>
      <c r="B7" s="174"/>
      <c r="C7" s="174"/>
      <c r="D7" s="174"/>
      <c r="E7" s="174"/>
      <c r="F7" s="176"/>
      <c r="G7" s="180"/>
    </row>
    <row r="8" spans="1:7" s="73" customFormat="1" ht="14.25">
      <c r="A8" s="115"/>
      <c r="B8" s="168"/>
      <c r="C8" s="168"/>
      <c r="D8" s="168"/>
      <c r="E8" s="168"/>
      <c r="F8" s="168"/>
      <c r="G8" s="168"/>
    </row>
    <row r="9" spans="1:7" s="73" customFormat="1" ht="15">
      <c r="A9" s="142" t="s">
        <v>124</v>
      </c>
      <c r="B9" s="168" t="s">
        <v>25</v>
      </c>
      <c r="C9" s="168" t="s">
        <v>25</v>
      </c>
      <c r="D9" s="168" t="s">
        <v>25</v>
      </c>
      <c r="E9" s="168" t="s">
        <v>25</v>
      </c>
      <c r="F9" s="184">
        <v>12098245</v>
      </c>
      <c r="G9" s="168">
        <f>SUM(B9:F9)</f>
        <v>12098245</v>
      </c>
    </row>
    <row r="10" spans="1:7" s="73" customFormat="1" ht="18.75" customHeight="1">
      <c r="A10" s="173" t="s">
        <v>125</v>
      </c>
      <c r="B10" s="175" t="s">
        <v>25</v>
      </c>
      <c r="C10" s="175" t="s">
        <v>25</v>
      </c>
      <c r="D10" s="176">
        <v>823617</v>
      </c>
      <c r="E10" s="175" t="s">
        <v>25</v>
      </c>
      <c r="F10" s="175" t="s">
        <v>25</v>
      </c>
      <c r="G10" s="180">
        <f>SUM(B10:F10)</f>
        <v>823617</v>
      </c>
    </row>
    <row r="11" spans="1:7" s="73" customFormat="1" ht="11.25" customHeight="1">
      <c r="A11" s="150"/>
      <c r="B11" s="177"/>
      <c r="C11" s="177"/>
      <c r="D11" s="57"/>
      <c r="E11" s="177"/>
      <c r="F11" s="177"/>
      <c r="G11" s="57"/>
    </row>
    <row r="12" spans="1:7" s="73" customFormat="1" ht="14.25">
      <c r="A12" s="178" t="s">
        <v>126</v>
      </c>
      <c r="B12" s="179" t="s">
        <v>25</v>
      </c>
      <c r="C12" s="179" t="s">
        <v>25</v>
      </c>
      <c r="D12" s="180">
        <f>SUM(D9:D10)</f>
        <v>823617</v>
      </c>
      <c r="E12" s="175" t="s">
        <v>25</v>
      </c>
      <c r="F12" s="175">
        <f>SUM(F9:F10)</f>
        <v>12098245</v>
      </c>
      <c r="G12" s="179">
        <f>SUM(B12:F12)</f>
        <v>12921862</v>
      </c>
    </row>
    <row r="13" spans="1:7" s="73" customFormat="1" ht="14.25">
      <c r="A13" s="140"/>
      <c r="B13" s="147"/>
      <c r="C13" s="147"/>
      <c r="D13" s="169"/>
      <c r="E13" s="177"/>
      <c r="F13" s="177"/>
      <c r="G13" s="147"/>
    </row>
    <row r="14" spans="1:7" s="73" customFormat="1" ht="21" customHeight="1" thickBot="1">
      <c r="A14" s="194" t="s">
        <v>127</v>
      </c>
      <c r="B14" s="146">
        <f>B6</f>
        <v>78300000</v>
      </c>
      <c r="C14" s="146">
        <f>C6</f>
        <v>95406389</v>
      </c>
      <c r="D14" s="195">
        <f>D6+D12</f>
        <v>-1380729</v>
      </c>
      <c r="E14" s="146">
        <f>E6</f>
        <v>2283335</v>
      </c>
      <c r="F14" s="146">
        <f>F6+F12</f>
        <v>121096187</v>
      </c>
      <c r="G14" s="146">
        <f>SUM(B14:F14)</f>
        <v>295705182</v>
      </c>
    </row>
    <row r="15" spans="1:7" s="73" customFormat="1" ht="9" customHeight="1">
      <c r="A15" s="150"/>
      <c r="B15" s="147"/>
      <c r="C15" s="147"/>
      <c r="D15" s="147"/>
      <c r="E15" s="147"/>
      <c r="F15" s="147"/>
      <c r="G15" s="147"/>
    </row>
    <row r="16" spans="1:7" s="73" customFormat="1" ht="14.25">
      <c r="A16" s="140" t="s">
        <v>128</v>
      </c>
      <c r="B16" s="147">
        <v>78300000</v>
      </c>
      <c r="C16" s="147">
        <v>127470774</v>
      </c>
      <c r="D16" s="169">
        <v>-1703462</v>
      </c>
      <c r="E16" s="147">
        <v>2283335</v>
      </c>
      <c r="F16" s="177">
        <v>174752814</v>
      </c>
      <c r="G16" s="147">
        <f>SUM(B16:F16)</f>
        <v>381103461</v>
      </c>
    </row>
    <row r="17" spans="1:7" s="73" customFormat="1" ht="6.75" customHeight="1" thickBot="1">
      <c r="A17" s="167"/>
      <c r="B17" s="146"/>
      <c r="C17" s="146"/>
      <c r="D17" s="146"/>
      <c r="E17" s="146"/>
      <c r="F17" s="196"/>
      <c r="G17" s="196"/>
    </row>
    <row r="18" spans="1:7" s="73" customFormat="1" ht="15">
      <c r="A18" s="142"/>
      <c r="B18" s="143"/>
      <c r="C18" s="143"/>
      <c r="D18" s="143"/>
      <c r="E18" s="143"/>
      <c r="F18" s="168"/>
      <c r="G18" s="168"/>
    </row>
    <row r="19" spans="1:7" s="73" customFormat="1" ht="15">
      <c r="A19" s="142" t="s">
        <v>124</v>
      </c>
      <c r="B19" s="143" t="s">
        <v>25</v>
      </c>
      <c r="C19" s="143" t="s">
        <v>25</v>
      </c>
      <c r="D19" s="143" t="s">
        <v>25</v>
      </c>
      <c r="E19" s="143" t="s">
        <v>25</v>
      </c>
      <c r="F19" s="143">
        <v>28157114</v>
      </c>
      <c r="G19" s="183">
        <f>SUM(B19:F19)</f>
        <v>28157114</v>
      </c>
    </row>
    <row r="20" spans="1:7" s="73" customFormat="1" ht="15">
      <c r="A20" s="150" t="s">
        <v>99</v>
      </c>
      <c r="B20" s="143" t="s">
        <v>25</v>
      </c>
      <c r="C20" s="143" t="s">
        <v>25</v>
      </c>
      <c r="D20" s="57">
        <v>-3269384</v>
      </c>
      <c r="E20" s="143" t="s">
        <v>25</v>
      </c>
      <c r="F20" s="143" t="s">
        <v>25</v>
      </c>
      <c r="G20" s="169">
        <f>SUM(B20:F20)</f>
        <v>-3269384</v>
      </c>
    </row>
    <row r="21" spans="1:7" s="73" customFormat="1" ht="15">
      <c r="A21" s="173"/>
      <c r="B21" s="181"/>
      <c r="C21" s="181"/>
      <c r="D21" s="179"/>
      <c r="E21" s="179"/>
      <c r="F21" s="179"/>
      <c r="G21" s="179"/>
    </row>
    <row r="22" spans="1:7" s="73" customFormat="1" ht="14.25">
      <c r="A22" s="115"/>
      <c r="B22" s="144"/>
      <c r="C22" s="144"/>
      <c r="D22" s="144"/>
      <c r="E22" s="144"/>
      <c r="F22" s="168"/>
      <c r="G22" s="168"/>
    </row>
    <row r="23" spans="1:7" s="73" customFormat="1" ht="14.25">
      <c r="A23" s="140" t="s">
        <v>126</v>
      </c>
      <c r="B23" s="147" t="s">
        <v>25</v>
      </c>
      <c r="C23" s="147" t="s">
        <v>25</v>
      </c>
      <c r="D23" s="169">
        <f>SUM(D19:D20)</f>
        <v>-3269384</v>
      </c>
      <c r="E23" s="147" t="s">
        <v>25</v>
      </c>
      <c r="F23" s="147">
        <f>SUM(F19:F20)</f>
        <v>28157114</v>
      </c>
      <c r="G23" s="147">
        <f>SUM(B23:F23)</f>
        <v>24887730</v>
      </c>
    </row>
    <row r="24" spans="1:7" ht="15">
      <c r="A24" s="173"/>
      <c r="B24" s="179"/>
      <c r="C24" s="179"/>
      <c r="D24" s="179"/>
      <c r="E24" s="179"/>
      <c r="F24" s="179"/>
      <c r="G24" s="179"/>
    </row>
    <row r="25" spans="1:7" ht="15">
      <c r="A25" s="142"/>
      <c r="B25" s="143"/>
      <c r="C25" s="143"/>
      <c r="D25" s="144"/>
      <c r="E25" s="144"/>
      <c r="F25" s="144"/>
      <c r="G25" s="143"/>
    </row>
    <row r="26" spans="1:7" ht="60">
      <c r="A26" s="142" t="s">
        <v>129</v>
      </c>
      <c r="B26" s="143" t="s">
        <v>25</v>
      </c>
      <c r="C26" s="143">
        <v>724267</v>
      </c>
      <c r="D26" s="144" t="s">
        <v>25</v>
      </c>
      <c r="E26" s="144" t="s">
        <v>25</v>
      </c>
      <c r="F26" s="144" t="s">
        <v>25</v>
      </c>
      <c r="G26" s="144">
        <f>SUM(B26:F26)</f>
        <v>724267</v>
      </c>
    </row>
    <row r="27" spans="1:7" ht="15">
      <c r="A27" s="173"/>
      <c r="B27" s="181"/>
      <c r="C27" s="181"/>
      <c r="D27" s="179"/>
      <c r="E27" s="179"/>
      <c r="F27" s="179"/>
      <c r="G27" s="181"/>
    </row>
    <row r="28" spans="1:7" ht="15">
      <c r="A28" s="142"/>
      <c r="B28" s="143"/>
      <c r="C28" s="143"/>
      <c r="D28" s="144"/>
      <c r="E28" s="144"/>
      <c r="F28" s="144"/>
      <c r="G28" s="143"/>
    </row>
    <row r="29" spans="1:7" ht="23.25" customHeight="1">
      <c r="A29" s="182" t="s">
        <v>130</v>
      </c>
      <c r="B29" s="144">
        <f>B16</f>
        <v>78300000</v>
      </c>
      <c r="C29" s="144">
        <f>C16+C26</f>
        <v>128195041</v>
      </c>
      <c r="D29" s="169">
        <f>D16+D23</f>
        <v>-4972846</v>
      </c>
      <c r="E29" s="144">
        <f>E16</f>
        <v>2283335</v>
      </c>
      <c r="F29" s="169">
        <f>F16+F23</f>
        <v>202909928</v>
      </c>
      <c r="G29" s="169">
        <f>SUM(B29:F29)</f>
        <v>406715458</v>
      </c>
    </row>
    <row r="30" spans="1:7" ht="15.75" thickBot="1">
      <c r="A30" s="139"/>
      <c r="B30" s="145"/>
      <c r="C30" s="145"/>
      <c r="D30" s="146"/>
      <c r="E30" s="146"/>
      <c r="F30" s="146"/>
      <c r="G30" s="146"/>
    </row>
    <row r="31" spans="1:7" ht="14.25">
      <c r="A31" s="115"/>
      <c r="B31" s="144"/>
      <c r="C31" s="144"/>
      <c r="D31" s="144"/>
      <c r="E31" s="144"/>
      <c r="F31" s="144"/>
      <c r="G31" s="144"/>
    </row>
    <row r="32" spans="1:7" ht="14.25">
      <c r="A32" s="115"/>
      <c r="B32" s="168"/>
      <c r="C32" s="168"/>
      <c r="D32" s="169"/>
      <c r="E32" s="168"/>
      <c r="F32" s="144"/>
      <c r="G32" s="14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62.375" style="0" customWidth="1"/>
    <col min="3" max="3" width="27.375" style="0" customWidth="1"/>
    <col min="4" max="4" width="24.25390625" style="0" customWidth="1"/>
  </cols>
  <sheetData>
    <row r="1" spans="1:4" ht="15.75">
      <c r="A1" s="120" t="s">
        <v>87</v>
      </c>
      <c r="B1" s="121"/>
      <c r="C1" s="121"/>
      <c r="D1" s="71"/>
    </row>
    <row r="2" spans="1:4" ht="15.75">
      <c r="A2" s="162" t="s">
        <v>57</v>
      </c>
      <c r="B2" s="163"/>
      <c r="C2" s="163"/>
      <c r="D2" s="74"/>
    </row>
    <row r="3" spans="1:4" ht="15">
      <c r="A3" s="134"/>
      <c r="B3" s="134"/>
      <c r="C3" s="134"/>
      <c r="D3" s="134"/>
    </row>
    <row r="4" spans="1:4" ht="15.75">
      <c r="A4" s="124"/>
      <c r="B4" s="125"/>
      <c r="C4" s="207"/>
      <c r="D4" s="207"/>
    </row>
    <row r="5" spans="1:4" ht="16.5" customHeight="1">
      <c r="A5" s="201" t="s">
        <v>17</v>
      </c>
      <c r="B5" s="208" t="s">
        <v>28</v>
      </c>
      <c r="C5" s="205" t="s">
        <v>131</v>
      </c>
      <c r="D5" s="205" t="s">
        <v>132</v>
      </c>
    </row>
    <row r="6" spans="1:4" ht="60.75" customHeight="1">
      <c r="A6" s="202"/>
      <c r="B6" s="209"/>
      <c r="C6" s="206"/>
      <c r="D6" s="206"/>
    </row>
    <row r="8" spans="1:4" ht="14.25">
      <c r="A8" s="135" t="s">
        <v>40</v>
      </c>
      <c r="B8" s="137"/>
      <c r="C8" s="137"/>
      <c r="D8" s="137"/>
    </row>
    <row r="9" spans="1:4" ht="30">
      <c r="A9" s="142" t="s">
        <v>73</v>
      </c>
      <c r="B9" s="137"/>
      <c r="C9" s="143">
        <v>54446086</v>
      </c>
      <c r="D9" s="143">
        <v>34513017</v>
      </c>
    </row>
    <row r="10" spans="1:4" ht="30" customHeight="1">
      <c r="A10" s="142" t="s">
        <v>78</v>
      </c>
      <c r="B10" s="137"/>
      <c r="C10" s="37">
        <v>-8460993</v>
      </c>
      <c r="D10" s="37">
        <v>-4092332</v>
      </c>
    </row>
    <row r="11" spans="1:4" ht="15">
      <c r="A11" s="142" t="s">
        <v>41</v>
      </c>
      <c r="B11" s="137"/>
      <c r="C11" s="143">
        <v>480220</v>
      </c>
      <c r="D11" s="143">
        <v>384140</v>
      </c>
    </row>
    <row r="12" spans="1:4" ht="15">
      <c r="A12" s="142" t="s">
        <v>42</v>
      </c>
      <c r="B12" s="137"/>
      <c r="C12" s="37">
        <v>-1875397</v>
      </c>
      <c r="D12" s="37">
        <v>-1717456</v>
      </c>
    </row>
    <row r="13" spans="1:4" ht="15">
      <c r="A13" s="142" t="s">
        <v>43</v>
      </c>
      <c r="B13" s="137"/>
      <c r="C13" s="37">
        <v>-3034295</v>
      </c>
      <c r="D13" s="37">
        <v>-3095750</v>
      </c>
    </row>
    <row r="14" spans="1:4" ht="15">
      <c r="A14" s="142" t="s">
        <v>44</v>
      </c>
      <c r="B14" s="137"/>
      <c r="C14" s="37">
        <v>-2022792</v>
      </c>
      <c r="D14" s="37">
        <v>-1925263</v>
      </c>
    </row>
    <row r="15" spans="1:4" ht="15" thickBot="1">
      <c r="A15" s="136"/>
      <c r="B15" s="136"/>
      <c r="C15" s="155"/>
      <c r="D15" s="155"/>
    </row>
    <row r="16" spans="1:4" ht="8.25" customHeight="1">
      <c r="A16" s="137"/>
      <c r="B16" s="137"/>
      <c r="C16" s="154"/>
      <c r="D16" s="154"/>
    </row>
    <row r="17" spans="1:4" ht="29.25" thickBot="1">
      <c r="A17" s="167" t="s">
        <v>91</v>
      </c>
      <c r="B17" s="136"/>
      <c r="C17" s="146">
        <f>SUM(C9:C14)</f>
        <v>39532829</v>
      </c>
      <c r="D17" s="146">
        <f>SUM(D9:D14)</f>
        <v>24066356</v>
      </c>
    </row>
    <row r="18" spans="1:4" ht="19.5" customHeight="1">
      <c r="A18" s="185" t="s">
        <v>45</v>
      </c>
      <c r="B18" s="186"/>
      <c r="C18" s="187">
        <v>-2817893</v>
      </c>
      <c r="D18" s="187">
        <v>-704069</v>
      </c>
    </row>
    <row r="19" spans="1:4" ht="42.75">
      <c r="A19" s="149" t="s">
        <v>46</v>
      </c>
      <c r="B19" s="137"/>
      <c r="C19" s="144">
        <f>SUM(C17:C18)</f>
        <v>36714936</v>
      </c>
      <c r="D19" s="144">
        <f>SUM(D17:D18)</f>
        <v>23362287</v>
      </c>
    </row>
    <row r="20" spans="1:4" ht="15">
      <c r="A20" s="151" t="s">
        <v>100</v>
      </c>
      <c r="B20" s="137"/>
      <c r="C20" s="154"/>
      <c r="D20" s="154"/>
    </row>
    <row r="21" spans="1:4" ht="15">
      <c r="A21" s="142" t="s">
        <v>133</v>
      </c>
      <c r="B21" s="137"/>
      <c r="C21" s="37">
        <v>-11000</v>
      </c>
      <c r="D21" s="37" t="s">
        <v>25</v>
      </c>
    </row>
    <row r="22" spans="1:4" ht="15">
      <c r="A22" s="142" t="s">
        <v>47</v>
      </c>
      <c r="B22" s="137"/>
      <c r="C22" s="37">
        <v>-139385228</v>
      </c>
      <c r="D22" s="37">
        <v>-36829632</v>
      </c>
    </row>
    <row r="23" spans="1:4" ht="15">
      <c r="A23" s="158" t="s">
        <v>63</v>
      </c>
      <c r="B23" s="137"/>
      <c r="C23" s="37">
        <v>4738002</v>
      </c>
      <c r="D23" s="37">
        <v>3712085</v>
      </c>
    </row>
    <row r="24" spans="1:4" ht="15">
      <c r="A24" s="142" t="s">
        <v>48</v>
      </c>
      <c r="B24" s="137"/>
      <c r="C24" s="37">
        <v>-192974</v>
      </c>
      <c r="D24" s="37">
        <v>-187591</v>
      </c>
    </row>
    <row r="25" spans="1:4" ht="15">
      <c r="A25" s="151" t="s">
        <v>101</v>
      </c>
      <c r="B25" s="137"/>
      <c r="C25" s="143"/>
      <c r="D25" s="143"/>
    </row>
    <row r="26" spans="1:4" ht="15">
      <c r="A26" s="142" t="s">
        <v>49</v>
      </c>
      <c r="B26" s="137"/>
      <c r="C26" s="143">
        <v>349619240</v>
      </c>
      <c r="D26" s="143">
        <v>421221630</v>
      </c>
    </row>
    <row r="27" spans="1:4" ht="15">
      <c r="A27" s="158" t="s">
        <v>64</v>
      </c>
      <c r="B27" s="137"/>
      <c r="C27" s="37">
        <v>-710407</v>
      </c>
      <c r="D27" s="37">
        <v>-12679</v>
      </c>
    </row>
    <row r="28" spans="1:4" ht="15">
      <c r="A28" s="142" t="s">
        <v>50</v>
      </c>
      <c r="B28" s="137"/>
      <c r="C28" s="37">
        <v>-661739</v>
      </c>
      <c r="D28" s="37">
        <v>117746</v>
      </c>
    </row>
    <row r="29" spans="1:4" ht="14.25">
      <c r="A29" s="138"/>
      <c r="B29" s="138"/>
      <c r="C29" s="153"/>
      <c r="D29" s="153"/>
    </row>
    <row r="30" spans="1:4" ht="14.25">
      <c r="A30" s="137"/>
      <c r="B30" s="137"/>
      <c r="C30" s="154"/>
      <c r="D30" s="154"/>
    </row>
    <row r="31" spans="1:4" s="73" customFormat="1" ht="28.5">
      <c r="A31" s="115" t="s">
        <v>102</v>
      </c>
      <c r="B31" s="188"/>
      <c r="C31" s="148">
        <f>SUM(C21:C28)+C19</f>
        <v>250110830</v>
      </c>
      <c r="D31" s="148">
        <f>SUM(D21:D28)+D19</f>
        <v>411383846</v>
      </c>
    </row>
    <row r="32" spans="1:4" ht="14.25">
      <c r="A32" s="138"/>
      <c r="B32" s="138"/>
      <c r="C32" s="153"/>
      <c r="D32" s="153"/>
    </row>
    <row r="33" spans="1:4" ht="14.25">
      <c r="A33" s="137"/>
      <c r="B33" s="137"/>
      <c r="C33" s="154"/>
      <c r="D33" s="154"/>
    </row>
    <row r="34" spans="1:4" ht="14.25">
      <c r="A34" s="115" t="s">
        <v>51</v>
      </c>
      <c r="B34" s="137"/>
      <c r="C34" s="154"/>
      <c r="D34" s="154"/>
    </row>
    <row r="35" spans="1:4" ht="15">
      <c r="A35" s="142" t="s">
        <v>52</v>
      </c>
      <c r="B35" s="137"/>
      <c r="C35" s="37">
        <v>-191482</v>
      </c>
      <c r="D35" s="37">
        <v>-236140</v>
      </c>
    </row>
    <row r="36" spans="1:4" ht="15">
      <c r="A36" s="142" t="s">
        <v>53</v>
      </c>
      <c r="B36" s="137"/>
      <c r="C36" s="37">
        <v>-577646</v>
      </c>
      <c r="D36" s="37">
        <v>-677575</v>
      </c>
    </row>
    <row r="37" spans="1:4" ht="30">
      <c r="A37" s="142" t="s">
        <v>65</v>
      </c>
      <c r="B37" s="137"/>
      <c r="C37" s="37" t="s">
        <v>25</v>
      </c>
      <c r="D37" s="37">
        <v>-7761777</v>
      </c>
    </row>
    <row r="38" spans="1:4" ht="30">
      <c r="A38" s="142" t="s">
        <v>79</v>
      </c>
      <c r="B38" s="137"/>
      <c r="C38" s="37">
        <v>-24944347</v>
      </c>
      <c r="D38" s="143">
        <v>-1954422</v>
      </c>
    </row>
    <row r="39" spans="1:4" ht="30">
      <c r="A39" s="142" t="s">
        <v>84</v>
      </c>
      <c r="B39" s="137"/>
      <c r="C39" s="37">
        <v>25643488</v>
      </c>
      <c r="D39" s="37">
        <v>4208970</v>
      </c>
    </row>
    <row r="40" spans="1:4" ht="30">
      <c r="A40" s="142" t="s">
        <v>92</v>
      </c>
      <c r="B40" s="137"/>
      <c r="C40" s="37">
        <v>1000000</v>
      </c>
      <c r="D40" s="37">
        <v>10000000</v>
      </c>
    </row>
    <row r="41" spans="1:4" ht="14.25">
      <c r="A41" s="138"/>
      <c r="B41" s="138"/>
      <c r="C41" s="153"/>
      <c r="D41" s="153"/>
    </row>
    <row r="42" spans="1:4" ht="14.25">
      <c r="A42" s="137"/>
      <c r="B42" s="137"/>
      <c r="C42" s="154"/>
      <c r="D42" s="154"/>
    </row>
    <row r="43" spans="1:4" ht="28.5">
      <c r="A43" s="152" t="s">
        <v>103</v>
      </c>
      <c r="B43" s="141"/>
      <c r="C43" s="148">
        <f>SUM(C35:C40)</f>
        <v>930013</v>
      </c>
      <c r="D43" s="148">
        <f>SUM(D35:D40)</f>
        <v>3579056</v>
      </c>
    </row>
    <row r="44" spans="1:4" ht="14.25">
      <c r="A44" s="138"/>
      <c r="B44" s="138"/>
      <c r="C44" s="153"/>
      <c r="D44" s="153"/>
    </row>
    <row r="45" spans="1:4" ht="14.25">
      <c r="A45" s="137"/>
      <c r="B45" s="137"/>
      <c r="C45" s="154"/>
      <c r="D45" s="154"/>
    </row>
    <row r="46" spans="1:4" ht="14.25">
      <c r="A46" s="115" t="s">
        <v>54</v>
      </c>
      <c r="B46" s="137"/>
      <c r="C46" s="154"/>
      <c r="D46" s="154"/>
    </row>
    <row r="47" spans="1:4" ht="30">
      <c r="A47" s="142" t="s">
        <v>104</v>
      </c>
      <c r="B47" s="137"/>
      <c r="C47" s="37">
        <v>1500000</v>
      </c>
      <c r="D47" s="37" t="s">
        <v>25</v>
      </c>
    </row>
    <row r="48" spans="1:4" ht="15">
      <c r="A48" s="142" t="s">
        <v>105</v>
      </c>
      <c r="B48" s="137"/>
      <c r="C48" s="37" t="s">
        <v>25</v>
      </c>
      <c r="D48" s="37">
        <v>-5003790</v>
      </c>
    </row>
    <row r="49" spans="1:4" ht="15">
      <c r="A49" s="142" t="s">
        <v>106</v>
      </c>
      <c r="B49" s="137"/>
      <c r="C49" s="37">
        <v>14000000</v>
      </c>
      <c r="D49" s="37">
        <v>8400000</v>
      </c>
    </row>
    <row r="50" spans="1:4" ht="20.25" customHeight="1">
      <c r="A50" s="150" t="s">
        <v>80</v>
      </c>
      <c r="B50" s="141"/>
      <c r="C50" s="37">
        <v>-118321</v>
      </c>
      <c r="D50" s="37">
        <v>-77258</v>
      </c>
    </row>
    <row r="51" spans="1:4" ht="14.25">
      <c r="A51" s="138"/>
      <c r="B51" s="138"/>
      <c r="C51" s="153" t="s">
        <v>74</v>
      </c>
      <c r="D51" s="153"/>
    </row>
    <row r="52" spans="1:4" ht="14.25">
      <c r="A52" s="137"/>
      <c r="B52" s="137"/>
      <c r="C52" s="154"/>
      <c r="D52" s="154"/>
    </row>
    <row r="53" spans="1:4" ht="28.5">
      <c r="A53" s="152" t="s">
        <v>107</v>
      </c>
      <c r="B53" s="141"/>
      <c r="C53" s="148">
        <f>SUM(C47:C50)</f>
        <v>15381679</v>
      </c>
      <c r="D53" s="148">
        <f>SUM(D47:D50)</f>
        <v>3318952</v>
      </c>
    </row>
    <row r="54" spans="1:4" ht="15" thickBot="1">
      <c r="A54" s="136"/>
      <c r="B54" s="136"/>
      <c r="C54" s="155"/>
      <c r="D54" s="155"/>
    </row>
    <row r="55" spans="1:4" ht="14.25">
      <c r="A55" s="137"/>
      <c r="B55" s="137"/>
      <c r="C55" s="154"/>
      <c r="D55" s="154"/>
    </row>
    <row r="56" spans="1:4" ht="36" customHeight="1" thickBot="1">
      <c r="A56" s="167" t="s">
        <v>55</v>
      </c>
      <c r="B56" s="136"/>
      <c r="C56" s="160">
        <v>26269</v>
      </c>
      <c r="D56" s="160">
        <v>2544</v>
      </c>
    </row>
    <row r="57" spans="1:4" ht="13.5" customHeight="1">
      <c r="A57" s="140"/>
      <c r="B57" s="141"/>
      <c r="C57" s="148"/>
      <c r="D57" s="148"/>
    </row>
    <row r="58" spans="1:4" ht="28.5">
      <c r="A58" s="140" t="s">
        <v>108</v>
      </c>
      <c r="B58" s="137"/>
      <c r="C58" s="148">
        <f>C31+C43+C53+C56</f>
        <v>266448791</v>
      </c>
      <c r="D58" s="148">
        <f>D31+D43+D53+D56</f>
        <v>418284398</v>
      </c>
    </row>
    <row r="59" spans="1:4" ht="15">
      <c r="A59" s="161" t="s">
        <v>109</v>
      </c>
      <c r="B59" s="193">
        <v>6</v>
      </c>
      <c r="C59" s="37">
        <v>595066321</v>
      </c>
      <c r="D59" s="37">
        <v>138257892</v>
      </c>
    </row>
    <row r="60" spans="1:4" ht="14.25">
      <c r="A60" s="138"/>
      <c r="B60" s="138"/>
      <c r="C60" s="153"/>
      <c r="D60" s="153"/>
    </row>
    <row r="61" spans="1:4" ht="12.75" customHeight="1">
      <c r="A61" s="137"/>
      <c r="B61" s="137"/>
      <c r="C61" s="154"/>
      <c r="D61" s="154"/>
    </row>
    <row r="62" spans="1:4" ht="15">
      <c r="A62" s="152" t="s">
        <v>56</v>
      </c>
      <c r="B62" s="170"/>
      <c r="C62" s="147">
        <f>C58+C59</f>
        <v>861515112</v>
      </c>
      <c r="D62" s="147">
        <f>D58+D59</f>
        <v>556542290</v>
      </c>
    </row>
    <row r="63" spans="1:4" ht="15" thickBot="1">
      <c r="A63" s="136"/>
      <c r="B63" s="136"/>
      <c r="C63" s="155"/>
      <c r="D63" s="155"/>
    </row>
  </sheetData>
  <sheetProtection/>
  <mergeCells count="5">
    <mergeCell ref="C4:D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2022-05-19T11:09:55Z</dcterms:modified>
  <cp:category/>
  <cp:version/>
  <cp:contentType/>
  <cp:contentStatus/>
</cp:coreProperties>
</file>