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2000" windowHeight="9690" tabRatio="617" activeTab="0"/>
  </bookViews>
  <sheets>
    <sheet name="ф1" sheetId="1" r:id="rId1"/>
    <sheet name="ф.2" sheetId="2" r:id="rId2"/>
    <sheet name="ф.3" sheetId="3" r:id="rId3"/>
    <sheet name="ф4 мсфо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<sst xmlns="http://schemas.openxmlformats.org/spreadsheetml/2006/main" count="183" uniqueCount="129">
  <si>
    <t xml:space="preserve">Валовая прибыль </t>
  </si>
  <si>
    <t>Резервный капитал</t>
  </si>
  <si>
    <t>Авансы полученные</t>
  </si>
  <si>
    <t>ПРИБЫЛЬ НА АКЦИЮ</t>
  </si>
  <si>
    <t>Долгосрочные обязательства</t>
  </si>
  <si>
    <t>Итого капитал</t>
  </si>
  <si>
    <t>Нераспределенная прибыль</t>
  </si>
  <si>
    <t>Прочий совокупный доход</t>
  </si>
  <si>
    <t>Расходы по реализации</t>
  </si>
  <si>
    <t xml:space="preserve">Общие и административные расходы </t>
  </si>
  <si>
    <t>Прочие доходы</t>
  </si>
  <si>
    <t>Прибыль до налогообложения</t>
  </si>
  <si>
    <t>Операционная прибыль</t>
  </si>
  <si>
    <t>Расходы по  налогу на прибыль</t>
  </si>
  <si>
    <t>Прибыль, приходящаяся на:</t>
  </si>
  <si>
    <t>Собственников материнской компании</t>
  </si>
  <si>
    <t>Неконтрольным долям участия</t>
  </si>
  <si>
    <t>ИТОГО совокупный доход за отчетный год за вычетом налогов</t>
  </si>
  <si>
    <t>Неконтрольные доли участия</t>
  </si>
  <si>
    <t>Отложенные налоговые обязательства</t>
  </si>
  <si>
    <t>Основные средства</t>
  </si>
  <si>
    <t>Нематериальные активы</t>
  </si>
  <si>
    <t>Авансы уплаченные за долгосрочные активы</t>
  </si>
  <si>
    <t>Беспроцентные займы сотрудникам</t>
  </si>
  <si>
    <t>Краткосрочные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</si>
  <si>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</si>
  <si>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</si>
  <si>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</si>
  <si>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</si>
  <si>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>Прочие краткосрочные активы</t>
  </si>
  <si>
    <t>Денежные средства и их эквиваленты</t>
  </si>
  <si>
    <t>ИТОГО АКТИВЫ</t>
  </si>
  <si>
    <t>АКТИВЫ</t>
  </si>
  <si>
    <t>КАПИТАЛ И ОБЯЗАТЕЛЬСТВА</t>
  </si>
  <si>
    <t xml:space="preserve">Капитал приходящийся на собственников </t>
  </si>
  <si>
    <t>материнской компании</t>
  </si>
  <si>
    <t>Резерв пересчета иностранной валюты</t>
  </si>
  <si>
    <t>Краткосрочные обязательства</t>
  </si>
  <si>
    <t>Займы</t>
  </si>
  <si>
    <t>Торговая кредиторская задолженность</t>
  </si>
  <si>
    <t>Текущий подоходные налог к уплате</t>
  </si>
  <si>
    <t>Прочие краткосрочные обязательства</t>
  </si>
  <si>
    <t>ИТОГО КАПИТАЛ И ОБЯЗАТЕЛЬСТВА</t>
  </si>
  <si>
    <t xml:space="preserve">Доходы </t>
  </si>
  <si>
    <t>Себестоимость реализованных товаров</t>
  </si>
  <si>
    <t>Прибыль за отчетный год</t>
  </si>
  <si>
    <t>Курсовые разницы при пересчете отчетности зарубежных подразделений</t>
  </si>
  <si>
    <t>`</t>
  </si>
  <si>
    <t xml:space="preserve">Резерв на переоценку финансовых активов </t>
  </si>
  <si>
    <t>Базовая и разводненная, в отношении прибыли за отчетный год, приходящийся на собственников материнской компании</t>
  </si>
  <si>
    <t>Справочно: балансовая стоимость простой акции, тенге:</t>
  </si>
  <si>
    <t>на 31.12.2013</t>
  </si>
  <si>
    <t>Долгосрочные оценочные обязательства</t>
  </si>
  <si>
    <t>Краткосрочные оценочные обязательства</t>
  </si>
  <si>
    <t>Сальдо  на1.01.2013</t>
  </si>
  <si>
    <t>Сальдо  на 31.07.2013</t>
  </si>
  <si>
    <t xml:space="preserve"> В тыс.тенге</t>
  </si>
  <si>
    <t>неаудированно</t>
  </si>
  <si>
    <t xml:space="preserve">И.О. Главного бухгалтера </t>
  </si>
  <si>
    <t>М.П.</t>
  </si>
  <si>
    <t>Нургазиев М.М.</t>
  </si>
  <si>
    <t>В тыс.тенге</t>
  </si>
  <si>
    <t>на 30.09.2014</t>
  </si>
  <si>
    <t>Приходится на собственников материнской компании</t>
  </si>
  <si>
    <t>Итого</t>
  </si>
  <si>
    <t>Прибыль/убыток за отчетный период</t>
  </si>
  <si>
    <t>Прочий совокупный доход/убыток</t>
  </si>
  <si>
    <t>Итого совокупный доход</t>
  </si>
  <si>
    <t>Прибыль/убыток от переоценки активов</t>
  </si>
  <si>
    <t xml:space="preserve">И.о. главного бухгалтера </t>
  </si>
  <si>
    <t>Прилагаемые примечания на страницах с 5 по 23 являются неотемлемой частью настоящей консолидированной отчетности.</t>
  </si>
  <si>
    <t>I. ОПЕРАЦИОННАЯ ДЕЯТЕЛЬНОСТЬ:</t>
  </si>
  <si>
    <t xml:space="preserve">1. Поступление денежных средств всего  </t>
  </si>
  <si>
    <t xml:space="preserve">в том числе:  </t>
  </si>
  <si>
    <t>реализация товаров</t>
  </si>
  <si>
    <t>предоставление услуг</t>
  </si>
  <si>
    <t>авансы полученные</t>
  </si>
  <si>
    <t>вознаграждения</t>
  </si>
  <si>
    <t xml:space="preserve">прочие поступления </t>
  </si>
  <si>
    <t>2. Выбытие денежных средств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</si>
  <si>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</si>
  <si>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</si>
  <si>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</si>
  <si>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</si>
  <si>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</si>
  <si>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 выплаты</t>
  </si>
  <si>
    <t xml:space="preserve">II. ИНВЕСТИЦИОННАЯ ДЕЯТЕЛЬНОСТЬ: </t>
  </si>
  <si>
    <t xml:space="preserve"> 1. Поступление денежных средств всего  </t>
  </si>
  <si>
    <t xml:space="preserve">реализация основных средств </t>
  </si>
  <si>
    <t>погашение займов предоставленных другим организациям</t>
  </si>
  <si>
    <t>прочие поступления</t>
  </si>
  <si>
    <t xml:space="preserve">приобретение основных средств </t>
  </si>
  <si>
    <t>приобретение нематериальных активов</t>
  </si>
  <si>
    <t>предоставление займов</t>
  </si>
  <si>
    <t>III. ФИНАНСОВАЯ ДЕЯТЕЛЬНОСТЬ:</t>
  </si>
  <si>
    <t>получение займов</t>
  </si>
  <si>
    <t>погашение займов</t>
  </si>
  <si>
    <t>прочие</t>
  </si>
  <si>
    <t>аудированно</t>
  </si>
  <si>
    <t>−</t>
  </si>
  <si>
    <t>Председатель Правления</t>
  </si>
  <si>
    <t>Зенков А.С.</t>
  </si>
  <si>
    <t>Долгосрочные активы</t>
  </si>
  <si>
    <t>АО "РАХАТ"</t>
  </si>
  <si>
    <t>КОНСОЛИДИРОВАННЫЙ ОТЧЕТ О ФИНАНСОВОМ ПОЛОЖЕНИИ</t>
  </si>
  <si>
    <t>По состоянию на 30 сентября 2014 г.</t>
  </si>
  <si>
    <t>Уставный капитал</t>
  </si>
  <si>
    <t>КОНСОЛИДИРОВАННЫЙ ОТЧЕТ О СОВОКУПНОМ ДОХОДЕ</t>
  </si>
  <si>
    <t>За период, закончившийся 30 сентября 2014 г.</t>
  </si>
  <si>
    <t>Финансовый доход</t>
  </si>
  <si>
    <t>(Отрицательная)/положительная  курсовая разница</t>
  </si>
  <si>
    <t>Итого совокупный доход за отчетный период, за вычетом налогов</t>
  </si>
  <si>
    <t>Приходящийся на:</t>
  </si>
  <si>
    <t>КОНСОЛИДИРОВАННЫЙ ОТЧЕТ ОБ ИЗМЕНЕНИЯХ В КАПИТАЛЕ</t>
  </si>
  <si>
    <t>КОНСОЛИДИРОВАННЫЙ ОТЧЕТ О ДВИЖЕНИИ ДЕНЕЖНЫХ СРЕДСТВ</t>
  </si>
  <si>
    <t>за период, закончившийся 30 сентября 2014 г.</t>
  </si>
  <si>
    <t>Прим.</t>
  </si>
  <si>
    <t>Консолидированная финансовая отчетность</t>
  </si>
  <si>
    <t>Финансовые затраты</t>
  </si>
  <si>
    <t>3. Чистая сумма денежных средств от операционной деятельности</t>
  </si>
  <si>
    <t>3. Чистая сумма денежных средств от инвестиционной деятельности</t>
  </si>
  <si>
    <t>3. Чистая сумма денежных средств от финансовой  деятельности</t>
  </si>
  <si>
    <t>Итого: Увеличение/уменьшение денежных средств</t>
  </si>
  <si>
    <t>Денежные средства и их эквиваленты на 1 января</t>
  </si>
  <si>
    <t>Денежные средства и их эквиваленты на 30 сентября</t>
  </si>
  <si>
    <t>Прочие расходы</t>
  </si>
  <si>
    <r>
      <t xml:space="preserve">Сальдо на 1 января 2013 года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аудированно</t>
    </r>
    <r>
      <rPr>
        <sz val="10"/>
        <color indexed="8"/>
        <rFont val="Arial"/>
        <family val="2"/>
      </rPr>
      <t>)</t>
    </r>
  </si>
  <si>
    <r>
      <t xml:space="preserve">Сальдо на 31 декабря 2013 года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аудированно</t>
    </r>
    <r>
      <rPr>
        <sz val="10"/>
        <color indexed="8"/>
        <rFont val="Arial"/>
        <family val="2"/>
      </rPr>
      <t>)</t>
    </r>
  </si>
  <si>
    <r>
      <t xml:space="preserve">Сальдо на 30 сентября 2014 года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неаудированно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</si>
</sst>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_ ;[Red]\-#,##0\ "/>
    <numFmt numFmtId="173" formatCode="#,##0_ ;[Red]\(\-#,##0\)\ "/>
    <numFmt numFmtId="174" formatCode="#,##0_ ;[Red]\(#,##0\)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_-* #,##0.0_р_._-;\-* #,##0.0_р_._-;_-* &quot;-&quot;??_р_._-;_-@_-"/>
    <numFmt numFmtId="181" formatCode="_-* #,##0_р_._-;\-* #,##0_р_._-;_-* &quot;-&quot;??_р_._-;_-@_-"/>
    <numFmt numFmtId="182" formatCode="#,##0.00_ ;[Red]\-#,##0.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72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8" fillId="2" borderId="0" xfId="0" applyNumberFormat="1" applyFont="1" applyFill="1" applyBorder="1" applyAlignment="1">
      <alignment horizontal="center"/>
    </xf>
    <xf numFmtId="172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72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Alignment="1">
      <alignment horizontal="right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right" wrapText="1"/>
    </xf>
    <xf numFmtId="3" fontId="7" fillId="2" borderId="10" xfId="0" applyNumberFormat="1" applyFont="1" applyFill="1" applyBorder="1" applyAlignment="1">
      <alignment vertical="center"/>
    </xf>
    <xf numFmtId="0" fontId="6" fillId="25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right" wrapText="1"/>
    </xf>
    <xf numFmtId="3" fontId="6" fillId="2" borderId="12" xfId="0" applyNumberFormat="1" applyFont="1" applyFill="1" applyBorder="1" applyAlignment="1">
      <alignment vertical="center"/>
    </xf>
    <xf numFmtId="172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74" fontId="7" fillId="2" borderId="0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vertical="center" wrapText="1"/>
    </xf>
    <xf numFmtId="3" fontId="7" fillId="2" borderId="10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/>
    </xf>
    <xf numFmtId="3" fontId="7" fillId="2" borderId="0" xfId="0" applyNumberFormat="1" applyFont="1" applyFill="1" applyAlignment="1">
      <alignment horizontal="right"/>
    </xf>
    <xf numFmtId="3" fontId="10" fillId="2" borderId="0" xfId="0" applyNumberFormat="1" applyFont="1" applyFill="1" applyBorder="1" applyAlignment="1">
      <alignment/>
    </xf>
    <xf numFmtId="0" fontId="6" fillId="25" borderId="0" xfId="0" applyFont="1" applyFill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right" vertical="center"/>
    </xf>
    <xf numFmtId="3" fontId="6" fillId="25" borderId="1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0" fontId="7" fillId="25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4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26" borderId="0" xfId="0" applyFont="1" applyFill="1" applyAlignment="1">
      <alignment vertical="center" wrapText="1"/>
    </xf>
    <xf numFmtId="0" fontId="7" fillId="26" borderId="0" xfId="0" applyFont="1" applyFill="1" applyAlignment="1">
      <alignment vertical="center"/>
    </xf>
    <xf numFmtId="181" fontId="7" fillId="26" borderId="0" xfId="6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justify" vertical="center" wrapText="1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4" fontId="7" fillId="0" borderId="10" xfId="0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3" fontId="6" fillId="25" borderId="0" xfId="0" applyNumberFormat="1" applyFont="1" applyFill="1" applyBorder="1" applyAlignment="1">
      <alignment horizontal="right" vertical="center"/>
    </xf>
    <xf numFmtId="3" fontId="6" fillId="25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25" borderId="0" xfId="0" applyFont="1" applyFill="1" applyAlignment="1">
      <alignment vertical="center" wrapText="1"/>
    </xf>
    <xf numFmtId="0" fontId="7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10" fillId="25" borderId="0" xfId="0" applyFont="1" applyFill="1" applyAlignment="1">
      <alignment/>
    </xf>
    <xf numFmtId="3" fontId="6" fillId="25" borderId="0" xfId="0" applyNumberFormat="1" applyFont="1" applyFill="1" applyAlignment="1">
      <alignment/>
    </xf>
    <xf numFmtId="0" fontId="9" fillId="25" borderId="0" xfId="0" applyFont="1" applyFill="1" applyAlignment="1">
      <alignment horizontal="left"/>
    </xf>
    <xf numFmtId="0" fontId="6" fillId="25" borderId="11" xfId="0" applyFont="1" applyFill="1" applyBorder="1" applyAlignment="1">
      <alignment horizontal="center" vertical="top" wrapText="1"/>
    </xf>
    <xf numFmtId="14" fontId="6" fillId="25" borderId="11" xfId="0" applyNumberFormat="1" applyFont="1" applyFill="1" applyBorder="1" applyAlignment="1">
      <alignment horizontal="right" vertical="top" wrapText="1"/>
    </xf>
    <xf numFmtId="14" fontId="7" fillId="25" borderId="11" xfId="0" applyNumberFormat="1" applyFont="1" applyFill="1" applyBorder="1" applyAlignment="1">
      <alignment horizontal="right" vertical="top" wrapText="1"/>
    </xf>
    <xf numFmtId="0" fontId="6" fillId="25" borderId="0" xfId="0" applyFont="1" applyFill="1" applyAlignment="1">
      <alignment horizontal="left" wrapText="1"/>
    </xf>
    <xf numFmtId="0" fontId="7" fillId="25" borderId="0" xfId="0" applyFont="1" applyFill="1" applyAlignment="1">
      <alignment horizontal="center" vertical="top" wrapText="1"/>
    </xf>
    <xf numFmtId="3" fontId="6" fillId="25" borderId="0" xfId="0" applyNumberFormat="1" applyFont="1" applyFill="1" applyAlignment="1">
      <alignment horizontal="left" vertical="top" wrapText="1"/>
    </xf>
    <xf numFmtId="3" fontId="7" fillId="25" borderId="0" xfId="0" applyNumberFormat="1" applyFont="1" applyFill="1" applyAlignment="1">
      <alignment horizontal="left" vertical="top" wrapText="1"/>
    </xf>
    <xf numFmtId="0" fontId="7" fillId="25" borderId="0" xfId="0" applyFont="1" applyFill="1" applyAlignment="1">
      <alignment wrapText="1"/>
    </xf>
    <xf numFmtId="0" fontId="6" fillId="25" borderId="0" xfId="0" applyFont="1" applyFill="1" applyAlignment="1">
      <alignment horizontal="center" vertical="top" wrapText="1"/>
    </xf>
    <xf numFmtId="174" fontId="6" fillId="25" borderId="0" xfId="0" applyNumberFormat="1" applyFont="1" applyFill="1" applyBorder="1" applyAlignment="1">
      <alignment vertical="center"/>
    </xf>
    <xf numFmtId="174" fontId="7" fillId="25" borderId="0" xfId="0" applyNumberFormat="1" applyFont="1" applyFill="1" applyBorder="1" applyAlignment="1">
      <alignment vertical="center"/>
    </xf>
    <xf numFmtId="3" fontId="10" fillId="25" borderId="0" xfId="0" applyNumberFormat="1" applyFont="1" applyFill="1" applyAlignment="1">
      <alignment/>
    </xf>
    <xf numFmtId="174" fontId="6" fillId="25" borderId="0" xfId="0" applyNumberFormat="1" applyFont="1" applyFill="1" applyBorder="1" applyAlignment="1">
      <alignment horizontal="right" vertical="center"/>
    </xf>
    <xf numFmtId="174" fontId="7" fillId="25" borderId="0" xfId="0" applyNumberFormat="1" applyFont="1" applyFill="1" applyBorder="1" applyAlignment="1">
      <alignment horizontal="right" vertical="center"/>
    </xf>
    <xf numFmtId="174" fontId="6" fillId="25" borderId="11" xfId="0" applyNumberFormat="1" applyFont="1" applyFill="1" applyBorder="1" applyAlignment="1">
      <alignment vertical="center"/>
    </xf>
    <xf numFmtId="174" fontId="7" fillId="25" borderId="11" xfId="0" applyNumberFormat="1" applyFont="1" applyFill="1" applyBorder="1" applyAlignment="1">
      <alignment vertical="center"/>
    </xf>
    <xf numFmtId="0" fontId="7" fillId="25" borderId="0" xfId="0" applyFont="1" applyFill="1" applyAlignment="1">
      <alignment horizontal="center" wrapText="1"/>
    </xf>
    <xf numFmtId="0" fontId="6" fillId="25" borderId="0" xfId="0" applyFont="1" applyFill="1" applyAlignment="1">
      <alignment wrapText="1"/>
    </xf>
    <xf numFmtId="174" fontId="7" fillId="25" borderId="11" xfId="0" applyNumberFormat="1" applyFont="1" applyFill="1" applyBorder="1" applyAlignment="1">
      <alignment horizontal="right" vertical="center"/>
    </xf>
    <xf numFmtId="0" fontId="6" fillId="25" borderId="11" xfId="0" applyFont="1" applyFill="1" applyBorder="1" applyAlignment="1">
      <alignment horizontal="left" wrapText="1" indent="4"/>
    </xf>
    <xf numFmtId="0" fontId="7" fillId="25" borderId="11" xfId="0" applyFont="1" applyFill="1" applyBorder="1" applyAlignment="1">
      <alignment horizontal="center" vertical="top" wrapText="1"/>
    </xf>
    <xf numFmtId="0" fontId="7" fillId="25" borderId="0" xfId="0" applyFont="1" applyFill="1" applyAlignment="1">
      <alignment horizontal="left" wrapText="1" indent="8"/>
    </xf>
    <xf numFmtId="0" fontId="7" fillId="25" borderId="0" xfId="0" applyFont="1" applyFill="1" applyAlignment="1">
      <alignment horizontal="left" wrapText="1" indent="4"/>
    </xf>
    <xf numFmtId="0" fontId="7" fillId="25" borderId="10" xfId="0" applyFont="1" applyFill="1" applyBorder="1" applyAlignment="1">
      <alignment horizontal="left" wrapText="1" indent="4"/>
    </xf>
    <xf numFmtId="0" fontId="7" fillId="25" borderId="10" xfId="0" applyFont="1" applyFill="1" applyBorder="1" applyAlignment="1">
      <alignment horizontal="center" vertical="top" wrapText="1"/>
    </xf>
    <xf numFmtId="174" fontId="6" fillId="25" borderId="10" xfId="0" applyNumberFormat="1" applyFont="1" applyFill="1" applyBorder="1" applyAlignment="1">
      <alignment vertical="center"/>
    </xf>
    <xf numFmtId="174" fontId="7" fillId="25" borderId="10" xfId="0" applyNumberFormat="1" applyFont="1" applyFill="1" applyBorder="1" applyAlignment="1">
      <alignment vertical="center"/>
    </xf>
    <xf numFmtId="0" fontId="7" fillId="25" borderId="12" xfId="0" applyFont="1" applyFill="1" applyBorder="1" applyAlignment="1">
      <alignment horizontal="center" vertical="top" wrapText="1"/>
    </xf>
    <xf numFmtId="174" fontId="6" fillId="25" borderId="12" xfId="0" applyNumberFormat="1" applyFont="1" applyFill="1" applyBorder="1" applyAlignment="1">
      <alignment vertical="center"/>
    </xf>
    <xf numFmtId="174" fontId="7" fillId="25" borderId="12" xfId="0" applyNumberFormat="1" applyFont="1" applyFill="1" applyBorder="1" applyAlignment="1">
      <alignment vertical="center"/>
    </xf>
    <xf numFmtId="3" fontId="11" fillId="25" borderId="0" xfId="0" applyNumberFormat="1" applyFont="1" applyFill="1" applyAlignment="1">
      <alignment horizontal="right" wrapText="1"/>
    </xf>
    <xf numFmtId="3" fontId="6" fillId="25" borderId="0" xfId="0" applyNumberFormat="1" applyFont="1" applyFill="1" applyAlignment="1">
      <alignment horizontal="right" wrapText="1"/>
    </xf>
    <xf numFmtId="0" fontId="6" fillId="25" borderId="0" xfId="0" applyFont="1" applyFill="1" applyAlignment="1">
      <alignment horizontal="left"/>
    </xf>
    <xf numFmtId="173" fontId="6" fillId="25" borderId="10" xfId="0" applyNumberFormat="1" applyFont="1" applyFill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0" fontId="10" fillId="25" borderId="0" xfId="0" applyFont="1" applyFill="1" applyAlignment="1">
      <alignment vertical="center"/>
    </xf>
    <xf numFmtId="0" fontId="7" fillId="25" borderId="0" xfId="0" applyFont="1" applyFill="1" applyAlignment="1">
      <alignment vertical="center"/>
    </xf>
    <xf numFmtId="0" fontId="6" fillId="25" borderId="0" xfId="0" applyFont="1" applyFill="1" applyAlignment="1">
      <alignment vertical="center"/>
    </xf>
    <xf numFmtId="0" fontId="7" fillId="25" borderId="0" xfId="0" applyFont="1" applyFill="1" applyAlignment="1">
      <alignment horizontal="justify" vertical="top" wrapText="1"/>
    </xf>
    <xf numFmtId="0" fontId="7" fillId="25" borderId="0" xfId="0" applyFont="1" applyFill="1" applyAlignment="1">
      <alignment horizontal="left" vertical="top" wrapText="1"/>
    </xf>
    <xf numFmtId="0" fontId="9" fillId="25" borderId="0" xfId="0" applyFont="1" applyFill="1" applyAlignment="1">
      <alignment/>
    </xf>
    <xf numFmtId="0" fontId="7" fillId="25" borderId="0" xfId="0" applyFont="1" applyFill="1" applyAlignment="1">
      <alignment horizontal="left"/>
    </xf>
    <xf numFmtId="3" fontId="6" fillId="25" borderId="0" xfId="0" applyNumberFormat="1" applyFont="1" applyFill="1" applyAlignment="1">
      <alignment vertical="center"/>
    </xf>
    <xf numFmtId="43" fontId="6" fillId="25" borderId="0" xfId="62" applyFont="1" applyFill="1" applyAlignment="1">
      <alignment horizontal="left" vertical="center"/>
    </xf>
    <xf numFmtId="3" fontId="6" fillId="25" borderId="0" xfId="0" applyNumberFormat="1" applyFont="1" applyFill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181" fontId="9" fillId="2" borderId="0" xfId="62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81" fontId="7" fillId="2" borderId="0" xfId="62" applyNumberFormat="1" applyFont="1" applyFill="1" applyAlignment="1">
      <alignment vertical="center"/>
    </xf>
    <xf numFmtId="0" fontId="13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11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174" fontId="7" fillId="25" borderId="13" xfId="0" applyNumberFormat="1" applyFont="1" applyFill="1" applyBorder="1" applyAlignment="1">
      <alignment horizontal="right" vertical="center"/>
    </xf>
    <xf numFmtId="181" fontId="15" fillId="2" borderId="0" xfId="62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13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181" fontId="6" fillId="2" borderId="0" xfId="62" applyNumberFormat="1" applyFont="1" applyFill="1" applyAlignment="1">
      <alignment vertical="center"/>
    </xf>
    <xf numFmtId="174" fontId="6" fillId="25" borderId="13" xfId="0" applyNumberFormat="1" applyFont="1" applyFill="1" applyBorder="1" applyAlignment="1">
      <alignment horizontal="right" vertical="center"/>
    </xf>
    <xf numFmtId="181" fontId="7" fillId="2" borderId="0" xfId="62" applyNumberFormat="1" applyFont="1" applyFill="1" applyAlignment="1">
      <alignment horizontal="right" vertical="center"/>
    </xf>
    <xf numFmtId="181" fontId="9" fillId="2" borderId="0" xfId="62" applyNumberFormat="1" applyFont="1" applyFill="1" applyAlignment="1">
      <alignment horizontal="right" vertical="center"/>
    </xf>
    <xf numFmtId="0" fontId="11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181" fontId="17" fillId="2" borderId="0" xfId="62" applyNumberFormat="1" applyFont="1" applyFill="1" applyAlignment="1">
      <alignment vertical="center"/>
    </xf>
    <xf numFmtId="0" fontId="46" fillId="0" borderId="0" xfId="0" applyFont="1" applyAlignment="1">
      <alignment horizontal="right"/>
    </xf>
    <xf numFmtId="0" fontId="7" fillId="2" borderId="0" xfId="0" applyFont="1" applyFill="1" applyAlignment="1">
      <alignment horizontal="left" vertical="center" wrapText="1"/>
    </xf>
    <xf numFmtId="0" fontId="6" fillId="25" borderId="11" xfId="0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horizontal="right" wrapText="1"/>
    </xf>
    <xf numFmtId="0" fontId="7" fillId="2" borderId="11" xfId="0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/>
    </xf>
    <xf numFmtId="0" fontId="9" fillId="2" borderId="1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7" fillId="25" borderId="0" xfId="0" applyFont="1" applyFill="1" applyAlignment="1">
      <alignment horizontal="left" vertical="center"/>
    </xf>
    <xf numFmtId="14" fontId="9" fillId="25" borderId="11" xfId="0" applyNumberFormat="1" applyFont="1" applyFill="1" applyBorder="1" applyAlignment="1">
      <alignment horizontal="left" vertical="top" wrapText="1"/>
    </xf>
    <xf numFmtId="0" fontId="6" fillId="25" borderId="0" xfId="0" applyFont="1" applyFill="1" applyAlignment="1">
      <alignment horizontal="left" vertical="center" wrapText="1"/>
    </xf>
    <xf numFmtId="3" fontId="6" fillId="25" borderId="10" xfId="0" applyNumberFormat="1" applyFont="1" applyFill="1" applyBorder="1" applyAlignment="1">
      <alignment/>
    </xf>
    <xf numFmtId="0" fontId="13" fillId="2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5" borderId="11" xfId="0" applyFont="1" applyFill="1" applyBorder="1" applyAlignment="1">
      <alignment wrapText="1"/>
    </xf>
    <xf numFmtId="0" fontId="6" fillId="25" borderId="11" xfId="0" applyFont="1" applyFill="1" applyBorder="1" applyAlignment="1">
      <alignment horizontal="left" wrapText="1"/>
    </xf>
    <xf numFmtId="0" fontId="6" fillId="25" borderId="12" xfId="0" applyFont="1" applyFill="1" applyBorder="1" applyAlignment="1">
      <alignment horizontal="left" wrapText="1" indent="4"/>
    </xf>
    <xf numFmtId="0" fontId="6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74" fontId="6" fillId="0" borderId="14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center" wrapText="1"/>
    </xf>
    <xf numFmtId="0" fontId="7" fillId="25" borderId="0" xfId="0" applyFont="1" applyFill="1" applyBorder="1" applyAlignment="1">
      <alignment horizontal="left" vertical="center" wrapText="1"/>
    </xf>
    <xf numFmtId="3" fontId="6" fillId="25" borderId="0" xfId="0" applyNumberFormat="1" applyFont="1" applyFill="1" applyBorder="1" applyAlignment="1">
      <alignment/>
    </xf>
    <xf numFmtId="0" fontId="9" fillId="25" borderId="0" xfId="0" applyFont="1" applyFill="1" applyAlignment="1">
      <alignment horizontal="center"/>
    </xf>
    <xf numFmtId="0" fontId="6" fillId="25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vertical="center"/>
    </xf>
    <xf numFmtId="0" fontId="6" fillId="25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left" vertical="center" wrapText="1"/>
    </xf>
    <xf numFmtId="0" fontId="7" fillId="25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2" fillId="2" borderId="15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1%20&#1080;%202%20&#1092;&#1086;&#1088;&#1084;&#1072;%202014\2014\6_2014\&#1050;&#1086;&#1085;&#1089;&#1086;&#1083;&#1080;&#1076;&#1072;&#1094;&#1080;&#1103;_6_&#1084;&#1077;&#1089;_2014_&#1041;&#1080;&#1088;&#1078;&#1072;\&#1060;&#1080;&#1085;&#1086;&#1090;&#1095;&#1077;&#1090;&#1085;&#1086;&#1089;&#1090;&#1100;%206%20&#1084;&#1077;&#1089;_2014_&#1041;&#1080;&#1088;&#1078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2;&#1086;&#1080;%20&#1076;&#1086;&#1082;&#1091;&#1084;&#1077;&#1085;&#1090;&#1099;\&#1044;&#1055;_&#1041;&#1072;&#1083;&#1072;&#1085;&#1089;\4_2013\1_&#1050;&#1086;&#1085;&#1089;&#1086;&#1083;&#1080;&#1076;&#1072;&#1094;&#1080;&#1103;_12%20&#1084;&#1077;&#1089;%202013\&#1060;&#1080;&#1085;&#1086;&#1090;&#1095;&#1077;&#1090;&#1085;&#1086;&#1089;&#1090;&#1100;%2012%20&#1084;&#1077;&#1089;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1%20&#1080;%202%20&#1092;&#1086;&#1088;&#1084;&#1072;%202014\2014\9_2014\&#1050;&#1086;&#1085;&#1089;&#1086;&#1083;&#1080;&#1076;&#1072;&#1094;&#1080;&#1103;_&#1092;&#1086;&#1088;&#1084;&#1072;_2_&#1054;&#1057;&#1042;_9_&#1084;&#1077;&#1089;_2014%20v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1%20&#1080;%202%20&#1092;&#1086;&#1088;&#1084;&#1072;%202014\2014\9_2014\&#1050;&#1086;&#1085;&#1089;&#1086;&#1083;&#1080;&#1076;&#1072;&#1094;&#1080;&#1103;_&#1092;&#1086;&#1088;&#1084;&#1072;_1_&#1054;&#1057;&#1042;_9_&#1084;&#1077;&#1089;_2014%20v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9;&#1086;&#1083;&#1088;&#1072;&#1073;%20&#1090;&#1072;&#1073;&#1083;&#1080;&#1094;&#1072;%20&#1092;_3_&#1087;_&#1084;_9_&#1084;&#1077;&#1089;_2014_&#1041;&#1080;&#1088;&#107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ф.2"/>
      <sheetName val="ф.3"/>
      <sheetName val="ф4 мсфо"/>
    </sheetNames>
    <sheetDataSet>
      <sheetData sheetId="0">
        <row r="25">
          <cell r="F25">
            <v>3439182</v>
          </cell>
        </row>
        <row r="33">
          <cell r="F33">
            <v>900000</v>
          </cell>
        </row>
        <row r="34">
          <cell r="F34">
            <v>180000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ф.2"/>
      <sheetName val="ф.3"/>
      <sheetName val="ф4 мсфо"/>
    </sheetNames>
    <sheetDataSet>
      <sheetData sheetId="3">
        <row r="13">
          <cell r="H13">
            <v>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2"/>
      <sheetName val="реализация от АО дочерним"/>
      <sheetName val="реализация_на_АО"/>
      <sheetName val="реализация ТД"/>
      <sheetName val="реализация РШымкент"/>
    </sheetNames>
    <sheetDataSet>
      <sheetData sheetId="0">
        <row r="120">
          <cell r="T12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доля меньшинства в СК"/>
      <sheetName val="НереализДоход"/>
      <sheetName val="Аконф"/>
      <sheetName val="Консолидация_форма_1_ОСВ_9_мес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 "/>
      <sheetName val="Счета"/>
      <sheetName val="ТД"/>
      <sheetName val="Счета 9 мес"/>
      <sheetName val="ТДР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showGridLines="0" tabSelected="1" zoomScale="80" zoomScaleNormal="80" zoomScalePageLayoutView="0" workbookViewId="0" topLeftCell="A1">
      <selection activeCell="D13" sqref="D13"/>
    </sheetView>
  </sheetViews>
  <sheetFormatPr defaultColWidth="9.00390625" defaultRowHeight="12.75"/>
  <cols>
    <col min="1" max="1" width="1.75390625" style="10" customWidth="1"/>
    <col min="2" max="2" width="55.25390625" style="55" customWidth="1"/>
    <col min="3" max="3" width="10.875" style="2" customWidth="1"/>
    <col min="4" max="4" width="15.625" style="63" customWidth="1"/>
    <col min="5" max="5" width="1.875" style="54" customWidth="1"/>
    <col min="6" max="6" width="15.125" style="63" customWidth="1"/>
    <col min="7" max="7" width="9.75390625" style="64" bestFit="1" customWidth="1"/>
    <col min="8" max="8" width="10.625" style="9" customWidth="1"/>
    <col min="9" max="9" width="21.375" style="9" customWidth="1"/>
    <col min="10" max="16384" width="9.125" style="10" customWidth="1"/>
  </cols>
  <sheetData>
    <row r="1" spans="2:9" s="7" customFormat="1" ht="12.75">
      <c r="B1" s="1" t="s">
        <v>103</v>
      </c>
      <c r="C1" s="219"/>
      <c r="D1" s="3"/>
      <c r="E1" s="4"/>
      <c r="F1" s="63" t="s">
        <v>117</v>
      </c>
      <c r="G1" s="5"/>
      <c r="H1" s="6"/>
      <c r="I1" s="6"/>
    </row>
    <row r="2" spans="2:9" s="7" customFormat="1" ht="12.75">
      <c r="B2" s="1"/>
      <c r="C2" s="2"/>
      <c r="D2" s="3"/>
      <c r="E2" s="4"/>
      <c r="F2" s="3"/>
      <c r="G2" s="5"/>
      <c r="H2" s="6"/>
      <c r="I2" s="6"/>
    </row>
    <row r="3" spans="2:7" ht="12.75">
      <c r="B3" s="233" t="s">
        <v>104</v>
      </c>
      <c r="C3" s="233"/>
      <c r="D3" s="234"/>
      <c r="E3" s="234"/>
      <c r="F3" s="234"/>
      <c r="G3" s="8"/>
    </row>
    <row r="4" spans="2:7" ht="12.75">
      <c r="B4" s="214"/>
      <c r="C4" s="214"/>
      <c r="D4" s="204"/>
      <c r="E4" s="204"/>
      <c r="F4" s="204"/>
      <c r="G4" s="8"/>
    </row>
    <row r="5" spans="2:7" ht="12.75">
      <c r="B5" s="235" t="s">
        <v>105</v>
      </c>
      <c r="C5" s="235"/>
      <c r="D5" s="235"/>
      <c r="E5" s="235"/>
      <c r="F5" s="235"/>
      <c r="G5" s="8"/>
    </row>
    <row r="6" spans="2:7" ht="12" customHeight="1">
      <c r="B6" s="11"/>
      <c r="C6" s="12"/>
      <c r="D6" s="13"/>
      <c r="E6" s="14"/>
      <c r="F6" s="13"/>
      <c r="G6" s="8"/>
    </row>
    <row r="7" spans="2:7" ht="12" customHeight="1">
      <c r="B7" s="11"/>
      <c r="C7" s="12"/>
      <c r="D7" s="13"/>
      <c r="E7" s="14"/>
      <c r="F7" s="13"/>
      <c r="G7" s="15"/>
    </row>
    <row r="8" spans="2:7" ht="12" customHeight="1">
      <c r="B8" s="16"/>
      <c r="C8" s="12"/>
      <c r="D8" s="17" t="s">
        <v>57</v>
      </c>
      <c r="E8" s="14"/>
      <c r="F8" s="17" t="s">
        <v>98</v>
      </c>
      <c r="G8" s="15"/>
    </row>
    <row r="9" spans="2:9" s="23" customFormat="1" ht="12.75">
      <c r="B9" s="210" t="s">
        <v>56</v>
      </c>
      <c r="C9" s="18" t="s">
        <v>116</v>
      </c>
      <c r="D9" s="19" t="s">
        <v>62</v>
      </c>
      <c r="E9" s="20"/>
      <c r="F9" s="20" t="s">
        <v>51</v>
      </c>
      <c r="G9" s="21"/>
      <c r="H9" s="22"/>
      <c r="I9" s="22"/>
    </row>
    <row r="10" spans="2:9" s="23" customFormat="1" ht="12.75">
      <c r="B10" s="238" t="s">
        <v>32</v>
      </c>
      <c r="C10" s="12"/>
      <c r="D10" s="25"/>
      <c r="E10" s="26"/>
      <c r="F10" s="25"/>
      <c r="G10" s="27"/>
      <c r="H10" s="22"/>
      <c r="I10" s="22"/>
    </row>
    <row r="11" spans="2:9" s="23" customFormat="1" ht="12.75">
      <c r="B11" s="239"/>
      <c r="C11" s="12"/>
      <c r="D11" s="29"/>
      <c r="E11" s="30"/>
      <c r="F11" s="29"/>
      <c r="G11" s="27"/>
      <c r="H11" s="22"/>
      <c r="I11" s="22"/>
    </row>
    <row r="12" spans="2:9" s="23" customFormat="1" ht="12.75">
      <c r="B12" s="24" t="s">
        <v>102</v>
      </c>
      <c r="C12" s="12"/>
      <c r="D12" s="25"/>
      <c r="E12" s="26"/>
      <c r="F12" s="25"/>
      <c r="G12" s="27"/>
      <c r="H12" s="22"/>
      <c r="I12" s="22"/>
    </row>
    <row r="13" spans="2:9" s="23" customFormat="1" ht="12.75">
      <c r="B13" s="28" t="s">
        <v>20</v>
      </c>
      <c r="C13" s="12">
        <v>6</v>
      </c>
      <c r="D13" s="31">
        <v>7243757.5664572</v>
      </c>
      <c r="E13" s="32"/>
      <c r="F13" s="31">
        <v>7105582</v>
      </c>
      <c r="G13" s="33"/>
      <c r="H13" s="22"/>
      <c r="I13" s="22"/>
    </row>
    <row r="14" spans="2:9" s="23" customFormat="1" ht="12.75">
      <c r="B14" s="28" t="s">
        <v>21</v>
      </c>
      <c r="C14" s="12"/>
      <c r="D14" s="34">
        <v>77635.82519239999</v>
      </c>
      <c r="E14" s="32"/>
      <c r="F14" s="34">
        <v>68449</v>
      </c>
      <c r="G14" s="33"/>
      <c r="H14" s="22"/>
      <c r="I14" s="22"/>
    </row>
    <row r="15" spans="2:9" s="23" customFormat="1" ht="12.75">
      <c r="B15" s="28" t="s">
        <v>22</v>
      </c>
      <c r="C15" s="12">
        <v>10</v>
      </c>
      <c r="D15" s="34">
        <v>200462</v>
      </c>
      <c r="E15" s="32"/>
      <c r="F15" s="34">
        <v>149772</v>
      </c>
      <c r="G15" s="33"/>
      <c r="H15" s="22"/>
      <c r="I15" s="22"/>
    </row>
    <row r="16" spans="2:9" s="23" customFormat="1" ht="12.75">
      <c r="B16" s="35" t="s">
        <v>23</v>
      </c>
      <c r="C16" s="36">
        <v>7</v>
      </c>
      <c r="D16" s="37">
        <v>14585</v>
      </c>
      <c r="E16" s="38"/>
      <c r="F16" s="37">
        <v>24865</v>
      </c>
      <c r="G16" s="33"/>
      <c r="H16" s="22"/>
      <c r="I16" s="22"/>
    </row>
    <row r="17" spans="2:9" s="23" customFormat="1" ht="12.75">
      <c r="B17" s="39"/>
      <c r="C17" s="12"/>
      <c r="D17" s="25">
        <f>SUM(D13:D16)</f>
        <v>7536440.3916496</v>
      </c>
      <c r="E17" s="40"/>
      <c r="F17" s="25">
        <f>SUM(F13:F16)</f>
        <v>7348668</v>
      </c>
      <c r="G17" s="33"/>
      <c r="H17" s="22"/>
      <c r="I17" s="22"/>
    </row>
    <row r="18" spans="2:9" s="23" customFormat="1" ht="12.75">
      <c r="B18" s="24"/>
      <c r="C18" s="12"/>
      <c r="D18" s="25"/>
      <c r="E18" s="40"/>
      <c r="F18" s="25"/>
      <c r="G18" s="33"/>
      <c r="H18" s="22"/>
      <c r="I18" s="22"/>
    </row>
    <row r="19" spans="2:9" s="23" customFormat="1" ht="12.75">
      <c r="B19" s="24" t="s">
        <v>24</v>
      </c>
      <c r="C19" s="12"/>
      <c r="D19" s="25"/>
      <c r="E19" s="40"/>
      <c r="F19" s="25"/>
      <c r="G19" s="33"/>
      <c r="H19" s="22"/>
      <c r="I19" s="22"/>
    </row>
    <row r="20" spans="2:9" s="23" customFormat="1" ht="12.75">
      <c r="B20" s="41" t="s">
        <v>25</v>
      </c>
      <c r="C20" s="12">
        <v>8</v>
      </c>
      <c r="D20" s="121">
        <v>11623679.428602112</v>
      </c>
      <c r="E20" s="32"/>
      <c r="F20" s="31">
        <v>7554499</v>
      </c>
      <c r="G20" s="33"/>
      <c r="H20" s="22"/>
      <c r="I20" s="22"/>
    </row>
    <row r="21" spans="2:9" s="23" customFormat="1" ht="12.75">
      <c r="B21" s="41" t="s">
        <v>26</v>
      </c>
      <c r="C21" s="12">
        <v>9</v>
      </c>
      <c r="D21" s="121">
        <v>444718.5463840001</v>
      </c>
      <c r="E21" s="32"/>
      <c r="F21" s="31">
        <v>431140</v>
      </c>
      <c r="G21" s="33"/>
      <c r="H21" s="22"/>
      <c r="I21" s="22"/>
    </row>
    <row r="22" spans="2:9" s="23" customFormat="1" ht="12.75">
      <c r="B22" s="41" t="s">
        <v>27</v>
      </c>
      <c r="C22" s="12">
        <v>10</v>
      </c>
      <c r="D22" s="121">
        <v>442016.3859878371</v>
      </c>
      <c r="E22" s="32"/>
      <c r="F22" s="31">
        <v>638958</v>
      </c>
      <c r="G22" s="33"/>
      <c r="H22" s="22"/>
      <c r="I22" s="22"/>
    </row>
    <row r="23" spans="2:9" s="23" customFormat="1" ht="12.75">
      <c r="B23" s="41" t="s">
        <v>28</v>
      </c>
      <c r="C23" s="12"/>
      <c r="D23" s="121">
        <v>93115.81712</v>
      </c>
      <c r="E23" s="32"/>
      <c r="F23" s="31">
        <v>165590</v>
      </c>
      <c r="G23" s="33"/>
      <c r="H23" s="22"/>
      <c r="I23" s="22"/>
    </row>
    <row r="24" spans="2:9" s="23" customFormat="1" ht="12.75">
      <c r="B24" s="41" t="s">
        <v>29</v>
      </c>
      <c r="C24" s="12">
        <v>11</v>
      </c>
      <c r="D24" s="121">
        <v>347916.97753040004</v>
      </c>
      <c r="E24" s="32"/>
      <c r="F24" s="31">
        <v>247264</v>
      </c>
      <c r="G24" s="33"/>
      <c r="H24" s="22"/>
      <c r="I24" s="22"/>
    </row>
    <row r="25" spans="2:9" s="23" customFormat="1" ht="12.75">
      <c r="B25" s="42" t="s">
        <v>30</v>
      </c>
      <c r="C25" s="36">
        <v>12</v>
      </c>
      <c r="D25" s="122">
        <v>961087.8403492</v>
      </c>
      <c r="E25" s="38"/>
      <c r="F25" s="37">
        <v>3439182</v>
      </c>
      <c r="G25" s="33"/>
      <c r="H25" s="22"/>
      <c r="I25" s="22"/>
    </row>
    <row r="26" spans="2:9" s="23" customFormat="1" ht="12.75">
      <c r="B26" s="205"/>
      <c r="C26" s="18"/>
      <c r="D26" s="206">
        <f>SUM(D20:D25)</f>
        <v>13912534.995973548</v>
      </c>
      <c r="E26" s="206"/>
      <c r="F26" s="206">
        <f>SUM(F20:F25)</f>
        <v>12476633</v>
      </c>
      <c r="G26" s="33"/>
      <c r="H26" s="22"/>
      <c r="I26" s="22"/>
    </row>
    <row r="27" spans="2:9" s="23" customFormat="1" ht="12.75">
      <c r="B27" s="41"/>
      <c r="C27" s="12"/>
      <c r="D27" s="31"/>
      <c r="E27" s="32"/>
      <c r="F27" s="31"/>
      <c r="G27" s="33"/>
      <c r="H27" s="22"/>
      <c r="I27" s="22"/>
    </row>
    <row r="28" spans="2:9" s="48" customFormat="1" ht="13.5" thickBot="1">
      <c r="B28" s="43" t="s">
        <v>31</v>
      </c>
      <c r="C28" s="44"/>
      <c r="D28" s="45">
        <f>D17+D26+D18</f>
        <v>21448975.387623146</v>
      </c>
      <c r="E28" s="46"/>
      <c r="F28" s="45">
        <f>F17+F26</f>
        <v>19825301</v>
      </c>
      <c r="G28" s="33"/>
      <c r="H28" s="47"/>
      <c r="I28" s="47"/>
    </row>
    <row r="29" spans="2:9" s="23" customFormat="1" ht="12.75">
      <c r="B29" s="41"/>
      <c r="C29" s="12"/>
      <c r="D29" s="31"/>
      <c r="E29" s="32"/>
      <c r="F29" s="31"/>
      <c r="G29" s="33"/>
      <c r="H29" s="22"/>
      <c r="I29" s="22"/>
    </row>
    <row r="30" spans="2:9" s="23" customFormat="1" ht="21" customHeight="1">
      <c r="B30" s="24" t="s">
        <v>33</v>
      </c>
      <c r="C30" s="12"/>
      <c r="D30" s="29"/>
      <c r="E30" s="32"/>
      <c r="F30" s="29"/>
      <c r="G30" s="33"/>
      <c r="H30" s="22"/>
      <c r="I30" s="22"/>
    </row>
    <row r="31" spans="2:9" s="23" customFormat="1" ht="12" customHeight="1">
      <c r="B31" s="24" t="s">
        <v>34</v>
      </c>
      <c r="C31" s="12"/>
      <c r="D31" s="29"/>
      <c r="E31" s="32"/>
      <c r="F31" s="29"/>
      <c r="G31" s="33"/>
      <c r="H31" s="22"/>
      <c r="I31" s="22"/>
    </row>
    <row r="32" spans="2:9" s="48" customFormat="1" ht="12.75">
      <c r="B32" s="24" t="s">
        <v>35</v>
      </c>
      <c r="C32" s="12"/>
      <c r="D32" s="25"/>
      <c r="E32" s="40"/>
      <c r="F32" s="25"/>
      <c r="G32" s="33"/>
      <c r="H32" s="47"/>
      <c r="I32" s="47"/>
    </row>
    <row r="33" spans="2:9" s="23" customFormat="1" ht="12.75">
      <c r="B33" s="28" t="s">
        <v>106</v>
      </c>
      <c r="C33" s="12">
        <v>13</v>
      </c>
      <c r="D33" s="29">
        <v>900000</v>
      </c>
      <c r="E33" s="32"/>
      <c r="F33" s="29">
        <v>900000</v>
      </c>
      <c r="G33" s="33"/>
      <c r="H33" s="22"/>
      <c r="I33" s="22"/>
    </row>
    <row r="34" spans="2:9" s="23" customFormat="1" ht="12.75">
      <c r="B34" s="28" t="s">
        <v>1</v>
      </c>
      <c r="C34" s="12">
        <v>13</v>
      </c>
      <c r="D34" s="29">
        <v>180000</v>
      </c>
      <c r="E34" s="32"/>
      <c r="F34" s="29">
        <v>180000</v>
      </c>
      <c r="G34" s="33"/>
      <c r="H34" s="22"/>
      <c r="I34" s="22"/>
    </row>
    <row r="35" spans="2:9" s="23" customFormat="1" ht="12.75">
      <c r="B35" s="28" t="s">
        <v>36</v>
      </c>
      <c r="C35" s="12">
        <v>13</v>
      </c>
      <c r="D35" s="29">
        <v>18026.3971097189</v>
      </c>
      <c r="E35" s="32"/>
      <c r="F35" s="49">
        <v>-13996</v>
      </c>
      <c r="G35" s="33"/>
      <c r="H35" s="22"/>
      <c r="I35" s="22"/>
    </row>
    <row r="36" spans="2:9" s="23" customFormat="1" ht="12.75" hidden="1">
      <c r="B36" s="28" t="s">
        <v>48</v>
      </c>
      <c r="C36" s="12"/>
      <c r="D36" s="29"/>
      <c r="E36" s="32"/>
      <c r="F36" s="29"/>
      <c r="G36" s="33"/>
      <c r="H36" s="22"/>
      <c r="I36" s="22"/>
    </row>
    <row r="37" spans="2:9" s="23" customFormat="1" ht="12.75">
      <c r="B37" s="35" t="s">
        <v>6</v>
      </c>
      <c r="C37" s="36"/>
      <c r="D37" s="50">
        <v>17940079.22318999</v>
      </c>
      <c r="E37" s="38"/>
      <c r="F37" s="50">
        <v>16299627</v>
      </c>
      <c r="G37" s="33"/>
      <c r="H37" s="22"/>
      <c r="I37" s="22"/>
    </row>
    <row r="38" spans="2:9" s="23" customFormat="1" ht="12.75">
      <c r="B38" s="39"/>
      <c r="C38" s="12"/>
      <c r="D38" s="25">
        <f>SUM(D33:D37)</f>
        <v>19038105.62029971</v>
      </c>
      <c r="E38" s="40"/>
      <c r="F38" s="25">
        <f>SUM(F33:F37)</f>
        <v>17365631</v>
      </c>
      <c r="G38" s="33"/>
      <c r="H38" s="22"/>
      <c r="I38" s="22"/>
    </row>
    <row r="39" spans="2:9" s="23" customFormat="1" ht="12.75">
      <c r="B39" s="58" t="s">
        <v>18</v>
      </c>
      <c r="C39" s="36"/>
      <c r="D39" s="50">
        <v>43.9204905221424</v>
      </c>
      <c r="E39" s="38"/>
      <c r="F39" s="50">
        <v>49</v>
      </c>
      <c r="G39" s="33"/>
      <c r="H39" s="22"/>
      <c r="I39" s="22"/>
    </row>
    <row r="40" spans="2:9" s="48" customFormat="1" ht="13.5" thickBot="1">
      <c r="B40" s="51" t="s">
        <v>5</v>
      </c>
      <c r="C40" s="44"/>
      <c r="D40" s="52">
        <f>D38+D39</f>
        <v>19038149.540790234</v>
      </c>
      <c r="E40" s="46"/>
      <c r="F40" s="52">
        <f>F38+F39</f>
        <v>17365680</v>
      </c>
      <c r="G40" s="33"/>
      <c r="H40" s="47"/>
      <c r="I40" s="47"/>
    </row>
    <row r="41" spans="2:9" s="23" customFormat="1" ht="12.75">
      <c r="B41" s="28"/>
      <c r="C41" s="12"/>
      <c r="D41" s="29"/>
      <c r="E41" s="32"/>
      <c r="F41" s="29"/>
      <c r="G41" s="33"/>
      <c r="H41" s="22"/>
      <c r="I41" s="22"/>
    </row>
    <row r="42" spans="2:9" s="23" customFormat="1" ht="12.75">
      <c r="B42" s="24" t="s">
        <v>4</v>
      </c>
      <c r="C42" s="12"/>
      <c r="D42" s="29"/>
      <c r="E42" s="32"/>
      <c r="F42" s="29"/>
      <c r="G42" s="33"/>
      <c r="H42" s="22"/>
      <c r="I42" s="22"/>
    </row>
    <row r="43" spans="2:9" s="23" customFormat="1" ht="12.75">
      <c r="B43" s="28" t="s">
        <v>19</v>
      </c>
      <c r="C43" s="12"/>
      <c r="D43" s="29">
        <v>710505.3215792001</v>
      </c>
      <c r="E43" s="32"/>
      <c r="F43" s="29">
        <v>710496</v>
      </c>
      <c r="G43" s="33"/>
      <c r="H43" s="22"/>
      <c r="I43" s="22"/>
    </row>
    <row r="44" spans="2:9" s="23" customFormat="1" ht="12.75">
      <c r="B44" s="35" t="s">
        <v>52</v>
      </c>
      <c r="C44" s="36">
        <v>17</v>
      </c>
      <c r="D44" s="50">
        <v>183672</v>
      </c>
      <c r="E44" s="38"/>
      <c r="F44" s="50">
        <v>183678</v>
      </c>
      <c r="G44" s="33"/>
      <c r="H44" s="22"/>
      <c r="I44" s="22"/>
    </row>
    <row r="45" spans="2:9" s="23" customFormat="1" ht="12.75">
      <c r="B45" s="39"/>
      <c r="C45" s="12"/>
      <c r="D45" s="25">
        <f>D43+D44</f>
        <v>894177.3215792001</v>
      </c>
      <c r="E45" s="40"/>
      <c r="F45" s="25">
        <f>F43+F44</f>
        <v>894174</v>
      </c>
      <c r="G45" s="33"/>
      <c r="H45" s="22"/>
      <c r="I45" s="22"/>
    </row>
    <row r="46" spans="2:9" s="23" customFormat="1" ht="12.75">
      <c r="B46" s="39"/>
      <c r="C46" s="12"/>
      <c r="D46" s="25"/>
      <c r="E46" s="40"/>
      <c r="F46" s="25"/>
      <c r="G46" s="33"/>
      <c r="H46" s="22"/>
      <c r="I46" s="22"/>
    </row>
    <row r="47" spans="2:7" ht="12.75">
      <c r="B47" s="1" t="s">
        <v>37</v>
      </c>
      <c r="D47" s="53"/>
      <c r="F47" s="53"/>
      <c r="G47" s="33"/>
    </row>
    <row r="48" spans="2:7" ht="12.75">
      <c r="B48" s="55" t="s">
        <v>38</v>
      </c>
      <c r="C48" s="2">
        <v>14</v>
      </c>
      <c r="D48" s="53">
        <v>600000</v>
      </c>
      <c r="F48" s="203" t="s">
        <v>99</v>
      </c>
      <c r="G48" s="33"/>
    </row>
    <row r="49" spans="2:7" ht="12.75">
      <c r="B49" s="55" t="s">
        <v>39</v>
      </c>
      <c r="C49" s="2">
        <v>15</v>
      </c>
      <c r="D49" s="53">
        <v>275556.21108</v>
      </c>
      <c r="F49" s="53">
        <v>455089</v>
      </c>
      <c r="G49" s="33"/>
    </row>
    <row r="50" spans="2:7" ht="12.75">
      <c r="B50" s="55" t="s">
        <v>2</v>
      </c>
      <c r="D50" s="53">
        <v>72541.62330000004</v>
      </c>
      <c r="F50" s="53">
        <v>61852</v>
      </c>
      <c r="G50" s="33"/>
    </row>
    <row r="51" spans="2:7" ht="12.75">
      <c r="B51" s="55" t="s">
        <v>40</v>
      </c>
      <c r="D51" s="53">
        <v>6541.2520176</v>
      </c>
      <c r="F51" s="203" t="s">
        <v>99</v>
      </c>
      <c r="G51" s="33"/>
    </row>
    <row r="52" spans="2:7" ht="12.75">
      <c r="B52" s="28" t="s">
        <v>53</v>
      </c>
      <c r="C52" s="2">
        <v>17</v>
      </c>
      <c r="D52" s="53">
        <v>29394</v>
      </c>
      <c r="F52" s="53">
        <v>29394</v>
      </c>
      <c r="G52" s="33"/>
    </row>
    <row r="53" spans="2:7" ht="12.75">
      <c r="B53" s="42" t="s">
        <v>41</v>
      </c>
      <c r="C53" s="36">
        <v>16</v>
      </c>
      <c r="D53" s="56">
        <v>532615.0007075242</v>
      </c>
      <c r="E53" s="57"/>
      <c r="F53" s="56">
        <v>1019112</v>
      </c>
      <c r="G53" s="33"/>
    </row>
    <row r="54" spans="2:7" ht="12.75">
      <c r="B54" s="207"/>
      <c r="C54" s="18"/>
      <c r="D54" s="208">
        <f>SUM(D48:D53)</f>
        <v>1516648.0871051243</v>
      </c>
      <c r="E54" s="209"/>
      <c r="F54" s="208">
        <f>SUM(F48:F53)</f>
        <v>1565447</v>
      </c>
      <c r="G54" s="33"/>
    </row>
    <row r="55" spans="2:7" ht="12.75">
      <c r="B55" s="58"/>
      <c r="C55" s="36"/>
      <c r="D55" s="59">
        <f>D45+D54</f>
        <v>2410825.4086843245</v>
      </c>
      <c r="E55" s="60"/>
      <c r="F55" s="59">
        <f>F45+F54</f>
        <v>2459621</v>
      </c>
      <c r="G55" s="33"/>
    </row>
    <row r="56" spans="4:7" ht="12.75">
      <c r="D56" s="53"/>
      <c r="F56" s="53"/>
      <c r="G56" s="33"/>
    </row>
    <row r="57" spans="2:9" s="7" customFormat="1" ht="13.5" thickBot="1">
      <c r="B57" s="43" t="s">
        <v>42</v>
      </c>
      <c r="C57" s="44"/>
      <c r="D57" s="61">
        <f>D40+D55</f>
        <v>21448974.94947456</v>
      </c>
      <c r="E57" s="62"/>
      <c r="F57" s="61">
        <f>F40+F55</f>
        <v>19825301</v>
      </c>
      <c r="G57" s="33"/>
      <c r="H57" s="6"/>
      <c r="I57" s="6"/>
    </row>
    <row r="58" ht="12.75">
      <c r="E58" s="63"/>
    </row>
    <row r="59" spans="4:6" ht="12.75">
      <c r="D59" s="53"/>
      <c r="E59" s="53"/>
      <c r="F59" s="53"/>
    </row>
    <row r="60" spans="2:6" ht="12.75">
      <c r="B60" s="55" t="s">
        <v>50</v>
      </c>
      <c r="C60" s="2">
        <v>13</v>
      </c>
      <c r="D60" s="53">
        <f>(D28-D14-D55)/3600</f>
        <v>5266.809487151784</v>
      </c>
      <c r="E60" s="53"/>
      <c r="F60" s="53">
        <v>4805</v>
      </c>
    </row>
    <row r="61" spans="4:6" ht="12.75">
      <c r="D61" s="53"/>
      <c r="F61" s="53"/>
    </row>
    <row r="62" spans="4:6" ht="12.75">
      <c r="D62" s="53"/>
      <c r="F62" s="53"/>
    </row>
    <row r="63" spans="4:6" ht="12.75">
      <c r="D63" s="53"/>
      <c r="F63" s="53"/>
    </row>
    <row r="64" spans="2:9" s="23" customFormat="1" ht="12.75">
      <c r="B64" s="65" t="s">
        <v>100</v>
      </c>
      <c r="C64" s="66"/>
      <c r="D64" s="67"/>
      <c r="E64" s="68"/>
      <c r="F64" s="67" t="s">
        <v>101</v>
      </c>
      <c r="G64" s="33"/>
      <c r="H64" s="22"/>
      <c r="I64" s="22"/>
    </row>
    <row r="65" spans="2:9" s="23" customFormat="1" ht="12.75">
      <c r="B65" s="69"/>
      <c r="C65" s="12"/>
      <c r="D65" s="236"/>
      <c r="E65" s="237"/>
      <c r="F65" s="72"/>
      <c r="G65" s="33"/>
      <c r="H65" s="22"/>
      <c r="I65" s="22"/>
    </row>
    <row r="66" spans="2:9" s="23" customFormat="1" ht="12.75">
      <c r="B66" s="69"/>
      <c r="C66" s="12"/>
      <c r="D66" s="70"/>
      <c r="E66" s="71"/>
      <c r="F66" s="72"/>
      <c r="G66" s="33"/>
      <c r="H66" s="22"/>
      <c r="I66" s="22"/>
    </row>
    <row r="67" spans="2:9" s="23" customFormat="1" ht="12.75">
      <c r="B67" s="65" t="s">
        <v>58</v>
      </c>
      <c r="C67" s="66"/>
      <c r="D67" s="67"/>
      <c r="E67" s="68"/>
      <c r="F67" s="73" t="s">
        <v>60</v>
      </c>
      <c r="G67" s="33"/>
      <c r="H67" s="22"/>
      <c r="I67" s="22"/>
    </row>
    <row r="68" spans="2:9" s="23" customFormat="1" ht="12.75">
      <c r="B68" s="55"/>
      <c r="C68" s="2"/>
      <c r="D68" s="74"/>
      <c r="E68" s="32"/>
      <c r="F68" s="74"/>
      <c r="G68" s="33"/>
      <c r="H68" s="22"/>
      <c r="I68" s="22"/>
    </row>
    <row r="69" spans="2:9" s="23" customFormat="1" ht="12.75">
      <c r="B69" s="55"/>
      <c r="C69" s="2"/>
      <c r="D69" s="74"/>
      <c r="E69" s="32"/>
      <c r="F69" s="74"/>
      <c r="G69" s="33"/>
      <c r="H69" s="22"/>
      <c r="I69" s="22"/>
    </row>
    <row r="70" spans="2:9" s="23" customFormat="1" ht="12.75">
      <c r="B70" s="82" t="s">
        <v>59</v>
      </c>
      <c r="C70" s="123"/>
      <c r="D70" s="124"/>
      <c r="E70" s="125"/>
      <c r="F70" s="126"/>
      <c r="G70" s="33"/>
      <c r="H70" s="22"/>
      <c r="I70" s="22"/>
    </row>
    <row r="72" ht="12.75">
      <c r="B72" s="75"/>
    </row>
    <row r="75" ht="12.75">
      <c r="B75" s="76"/>
    </row>
  </sheetData>
  <sheetProtection/>
  <mergeCells count="4">
    <mergeCell ref="B3:F3"/>
    <mergeCell ref="B5:F5"/>
    <mergeCell ref="D65:E65"/>
    <mergeCell ref="B10:B11"/>
  </mergeCells>
  <printOptions/>
  <pageMargins left="0.7874015748031497" right="0" top="0.7874015748031497" bottom="0.3937007874015748" header="0.15748031496062992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5" sqref="C25:E25"/>
    </sheetView>
  </sheetViews>
  <sheetFormatPr defaultColWidth="9.00390625" defaultRowHeight="12.75"/>
  <cols>
    <col min="1" max="1" width="55.125" style="83" customWidth="1"/>
    <col min="2" max="2" width="9.875" style="82" customWidth="1"/>
    <col min="3" max="3" width="15.75390625" style="83" customWidth="1"/>
    <col min="4" max="4" width="2.75390625" style="82" customWidth="1"/>
    <col min="5" max="5" width="16.00390625" style="83" customWidth="1"/>
    <col min="6" max="6" width="10.25390625" style="81" bestFit="1" customWidth="1"/>
    <col min="7" max="7" width="9.125" style="82" customWidth="1"/>
    <col min="8" max="8" width="5.75390625" style="83" customWidth="1"/>
    <col min="9" max="9" width="16.875" style="83" hidden="1" customWidth="1"/>
    <col min="10" max="10" width="17.25390625" style="83" hidden="1" customWidth="1"/>
    <col min="11" max="12" width="9.125" style="83" hidden="1" customWidth="1"/>
    <col min="13" max="14" width="9.125" style="83" customWidth="1"/>
    <col min="15" max="15" width="11.375" style="83" bestFit="1" customWidth="1"/>
    <col min="16" max="16384" width="9.125" style="83" customWidth="1"/>
  </cols>
  <sheetData>
    <row r="1" spans="1:7" s="79" customFormat="1" ht="12.75">
      <c r="A1" s="77" t="s">
        <v>103</v>
      </c>
      <c r="B1" s="78"/>
      <c r="D1" s="78"/>
      <c r="E1" s="63" t="s">
        <v>117</v>
      </c>
      <c r="F1" s="80" t="s">
        <v>47</v>
      </c>
      <c r="G1" s="78"/>
    </row>
    <row r="2" spans="1:7" s="79" customFormat="1" ht="12.75">
      <c r="A2" s="77"/>
      <c r="B2" s="78"/>
      <c r="D2" s="78"/>
      <c r="F2" s="80"/>
      <c r="G2" s="78"/>
    </row>
    <row r="3" spans="1:5" ht="12.75">
      <c r="A3" s="242" t="s">
        <v>107</v>
      </c>
      <c r="B3" s="242"/>
      <c r="C3" s="242"/>
      <c r="D3" s="242"/>
      <c r="E3" s="242"/>
    </row>
    <row r="4" spans="1:5" ht="12.75">
      <c r="A4" s="117"/>
      <c r="B4" s="117"/>
      <c r="C4" s="117"/>
      <c r="D4" s="117"/>
      <c r="E4" s="117"/>
    </row>
    <row r="5" spans="1:5" ht="12.75">
      <c r="A5" s="243" t="s">
        <v>108</v>
      </c>
      <c r="B5" s="243"/>
      <c r="C5" s="243"/>
      <c r="D5" s="243"/>
      <c r="E5" s="243"/>
    </row>
    <row r="6" spans="1:6" ht="12.75">
      <c r="A6" s="242"/>
      <c r="B6" s="242"/>
      <c r="C6" s="242"/>
      <c r="D6" s="242"/>
      <c r="E6" s="242"/>
      <c r="F6" s="84"/>
    </row>
    <row r="7" spans="1:5" ht="12.75">
      <c r="A7" s="229"/>
      <c r="B7" s="229"/>
      <c r="C7" s="229" t="s">
        <v>57</v>
      </c>
      <c r="D7" s="229"/>
      <c r="E7" s="229" t="s">
        <v>57</v>
      </c>
    </row>
    <row r="8" spans="1:5" ht="12.75">
      <c r="A8" s="226" t="s">
        <v>61</v>
      </c>
      <c r="B8" s="227" t="s">
        <v>116</v>
      </c>
      <c r="C8" s="228">
        <v>41912</v>
      </c>
      <c r="D8" s="228"/>
      <c r="E8" s="228">
        <v>41547</v>
      </c>
    </row>
    <row r="9" spans="1:5" ht="12.75">
      <c r="A9" s="78"/>
      <c r="B9" s="78"/>
      <c r="C9" s="85"/>
      <c r="D9" s="85"/>
      <c r="E9" s="85"/>
    </row>
    <row r="10" spans="1:7" ht="12.75">
      <c r="A10" s="82" t="s">
        <v>43</v>
      </c>
      <c r="B10" s="86">
        <v>18</v>
      </c>
      <c r="C10" s="87">
        <v>24550750.513306174</v>
      </c>
      <c r="D10" s="87"/>
      <c r="E10" s="87">
        <v>20597426.374285713</v>
      </c>
      <c r="F10" s="84"/>
      <c r="G10" s="88"/>
    </row>
    <row r="11" spans="1:15" ht="12.75">
      <c r="A11" s="89" t="s">
        <v>44</v>
      </c>
      <c r="B11" s="90">
        <v>19</v>
      </c>
      <c r="C11" s="91">
        <v>-19504124.267618027</v>
      </c>
      <c r="D11" s="91"/>
      <c r="E11" s="91">
        <v>-17050564.80300539</v>
      </c>
      <c r="F11" s="84"/>
      <c r="G11" s="88"/>
      <c r="H11" s="92"/>
      <c r="I11" s="92"/>
      <c r="O11" s="102"/>
    </row>
    <row r="12" spans="1:7" ht="12.75">
      <c r="A12" s="78" t="s">
        <v>0</v>
      </c>
      <c r="B12" s="86"/>
      <c r="C12" s="93">
        <f>SUM(C10:C11)</f>
        <v>5046626.245688148</v>
      </c>
      <c r="D12" s="93"/>
      <c r="E12" s="93">
        <f>SUM(E10:E11)</f>
        <v>3546861.571280323</v>
      </c>
      <c r="F12" s="84"/>
      <c r="G12" s="88"/>
    </row>
    <row r="13" spans="1:7" ht="12.75">
      <c r="A13" s="78"/>
      <c r="B13" s="86"/>
      <c r="C13" s="94"/>
      <c r="D13" s="94"/>
      <c r="E13" s="93"/>
      <c r="F13" s="84"/>
      <c r="G13" s="88"/>
    </row>
    <row r="14" spans="1:7" ht="12.75">
      <c r="A14" s="95" t="s">
        <v>9</v>
      </c>
      <c r="B14" s="86">
        <v>20</v>
      </c>
      <c r="C14" s="87">
        <v>-1441345.929858714</v>
      </c>
      <c r="D14" s="87"/>
      <c r="E14" s="87">
        <v>-1534077.656</v>
      </c>
      <c r="F14" s="84"/>
      <c r="G14" s="88"/>
    </row>
    <row r="15" spans="1:7" ht="12.75">
      <c r="A15" s="83" t="s">
        <v>8</v>
      </c>
      <c r="B15" s="86">
        <v>21</v>
      </c>
      <c r="C15" s="87">
        <v>-1463875.7441022857</v>
      </c>
      <c r="D15" s="87"/>
      <c r="E15" s="87">
        <v>-1227681.904</v>
      </c>
      <c r="F15" s="84"/>
      <c r="G15" s="88"/>
    </row>
    <row r="16" spans="1:7" ht="12.75">
      <c r="A16" s="95" t="s">
        <v>10</v>
      </c>
      <c r="B16" s="86">
        <v>22</v>
      </c>
      <c r="C16" s="87">
        <v>149526</v>
      </c>
      <c r="D16" s="93"/>
      <c r="E16" s="87">
        <v>250409.7450000001</v>
      </c>
      <c r="F16" s="84"/>
      <c r="G16" s="88"/>
    </row>
    <row r="17" spans="1:7" ht="12.75">
      <c r="A17" s="95" t="s">
        <v>125</v>
      </c>
      <c r="B17" s="86">
        <v>23</v>
      </c>
      <c r="C17" s="87">
        <v>-133462</v>
      </c>
      <c r="D17" s="93"/>
      <c r="E17" s="87">
        <v>-131688.745</v>
      </c>
      <c r="F17" s="84"/>
      <c r="G17" s="88"/>
    </row>
    <row r="18" spans="1:7" ht="12.75">
      <c r="A18" s="223" t="s">
        <v>12</v>
      </c>
      <c r="B18" s="224"/>
      <c r="C18" s="225">
        <f>C12+C14+C15+C16+C17</f>
        <v>2157468.571727148</v>
      </c>
      <c r="D18" s="225"/>
      <c r="E18" s="225">
        <f>E12+E14+E15+E16+E17</f>
        <v>903823.011280323</v>
      </c>
      <c r="F18" s="84"/>
      <c r="G18" s="88"/>
    </row>
    <row r="19" spans="1:7" ht="12.75">
      <c r="A19" s="78"/>
      <c r="B19" s="86"/>
      <c r="C19" s="87"/>
      <c r="D19" s="87"/>
      <c r="E19" s="87"/>
      <c r="F19" s="84"/>
      <c r="G19" s="88"/>
    </row>
    <row r="20" spans="1:7" s="98" customFormat="1" ht="12.75">
      <c r="A20" s="95" t="s">
        <v>118</v>
      </c>
      <c r="B20" s="86"/>
      <c r="C20" s="97">
        <v>-7402.77777</v>
      </c>
      <c r="D20" s="87"/>
      <c r="E20" s="87">
        <v>-2290</v>
      </c>
      <c r="F20" s="84"/>
      <c r="G20" s="88"/>
    </row>
    <row r="21" spans="1:7" s="98" customFormat="1" ht="12.75">
      <c r="A21" s="95" t="s">
        <v>109</v>
      </c>
      <c r="B21" s="86"/>
      <c r="C21" s="87">
        <v>59286.68565</v>
      </c>
      <c r="D21" s="87"/>
      <c r="E21" s="97">
        <v>8042</v>
      </c>
      <c r="F21" s="84"/>
      <c r="G21" s="88"/>
    </row>
    <row r="22" spans="1:7" s="98" customFormat="1" ht="12.75">
      <c r="A22" s="99" t="s">
        <v>110</v>
      </c>
      <c r="B22" s="90"/>
      <c r="C22" s="91">
        <v>-150786.67831999995</v>
      </c>
      <c r="D22" s="91"/>
      <c r="E22" s="91">
        <v>11908</v>
      </c>
      <c r="F22" s="84"/>
      <c r="G22" s="88"/>
    </row>
    <row r="23" spans="1:7" ht="12.75">
      <c r="A23" s="100" t="s">
        <v>11</v>
      </c>
      <c r="B23" s="101"/>
      <c r="C23" s="93">
        <f>SUM(C18:C22)</f>
        <v>2058565.8012871477</v>
      </c>
      <c r="D23" s="93"/>
      <c r="E23" s="93">
        <f>SUM(E18:E22)</f>
        <v>921483.011280323</v>
      </c>
      <c r="F23" s="84"/>
      <c r="G23" s="88"/>
    </row>
    <row r="24" spans="1:8" ht="12.75">
      <c r="A24" s="100"/>
      <c r="B24" s="101"/>
      <c r="C24" s="93"/>
      <c r="D24" s="93"/>
      <c r="E24" s="93"/>
      <c r="F24" s="84"/>
      <c r="G24" s="88"/>
      <c r="H24" s="102"/>
    </row>
    <row r="25" spans="1:7" ht="12.75">
      <c r="A25" s="89" t="s">
        <v>13</v>
      </c>
      <c r="B25" s="90">
        <v>24</v>
      </c>
      <c r="C25" s="96">
        <v>-418113.304764</v>
      </c>
      <c r="D25" s="96"/>
      <c r="E25" s="96">
        <v>-204448.6</v>
      </c>
      <c r="F25" s="84"/>
      <c r="G25" s="88"/>
    </row>
    <row r="26" spans="1:7" ht="12.75">
      <c r="A26" s="78" t="s">
        <v>45</v>
      </c>
      <c r="B26" s="86"/>
      <c r="C26" s="93">
        <f>C23+C25</f>
        <v>1640452.4965231477</v>
      </c>
      <c r="D26" s="93"/>
      <c r="E26" s="93">
        <f>E23+E25</f>
        <v>717034.411280323</v>
      </c>
      <c r="F26" s="84"/>
      <c r="G26" s="88"/>
    </row>
    <row r="27" spans="1:7" ht="12.75">
      <c r="A27" s="78"/>
      <c r="B27" s="86"/>
      <c r="C27" s="93"/>
      <c r="D27" s="93"/>
      <c r="E27" s="93"/>
      <c r="F27" s="84"/>
      <c r="G27" s="88"/>
    </row>
    <row r="28" spans="1:7" ht="12.75">
      <c r="A28" s="78" t="s">
        <v>14</v>
      </c>
      <c r="B28" s="86"/>
      <c r="C28" s="93"/>
      <c r="D28" s="93"/>
      <c r="E28" s="93"/>
      <c r="F28" s="84"/>
      <c r="G28" s="88"/>
    </row>
    <row r="29" spans="1:7" ht="12.75">
      <c r="A29" s="104" t="s">
        <v>15</v>
      </c>
      <c r="B29" s="86"/>
      <c r="C29" s="93">
        <f>C26-C30</f>
        <v>1640452.4965231477</v>
      </c>
      <c r="D29" s="87"/>
      <c r="E29" s="87">
        <f>E26-E30</f>
        <v>717036.411280323</v>
      </c>
      <c r="F29" s="84"/>
      <c r="G29" s="88"/>
    </row>
    <row r="30" spans="1:7" ht="12.75">
      <c r="A30" s="82" t="s">
        <v>16</v>
      </c>
      <c r="B30" s="86"/>
      <c r="C30" s="87">
        <f>C40</f>
        <v>0</v>
      </c>
      <c r="D30" s="87"/>
      <c r="E30" s="87">
        <f>E40</f>
        <v>-2</v>
      </c>
      <c r="F30" s="84"/>
      <c r="G30" s="88"/>
    </row>
    <row r="31" spans="1:7" ht="12.75">
      <c r="A31" s="78"/>
      <c r="B31" s="86"/>
      <c r="C31" s="93"/>
      <c r="D31" s="93"/>
      <c r="E31" s="93"/>
      <c r="F31" s="84"/>
      <c r="G31" s="88"/>
    </row>
    <row r="32" spans="1:12" ht="25.5">
      <c r="A32" s="78" t="s">
        <v>7</v>
      </c>
      <c r="B32" s="86"/>
      <c r="C32" s="93"/>
      <c r="D32" s="93"/>
      <c r="E32" s="93"/>
      <c r="F32" s="84"/>
      <c r="G32" s="88"/>
      <c r="I32" s="105" t="s">
        <v>54</v>
      </c>
      <c r="J32" s="105" t="s">
        <v>55</v>
      </c>
      <c r="K32" s="106"/>
      <c r="L32" s="106"/>
    </row>
    <row r="33" spans="1:12" ht="25.5">
      <c r="A33" s="108" t="s">
        <v>46</v>
      </c>
      <c r="B33" s="90"/>
      <c r="C33" s="91">
        <f>'ф1'!G35</f>
        <v>0</v>
      </c>
      <c r="D33" s="91"/>
      <c r="E33" s="91">
        <f>L33</f>
        <v>-4680</v>
      </c>
      <c r="F33" s="84"/>
      <c r="G33" s="88"/>
      <c r="I33" s="107">
        <v>-5292</v>
      </c>
      <c r="J33" s="107">
        <v>-9972</v>
      </c>
      <c r="K33" s="107"/>
      <c r="L33" s="107">
        <f>J33-I33</f>
        <v>-4680</v>
      </c>
    </row>
    <row r="34" spans="1:7" ht="25.5">
      <c r="A34" s="100" t="s">
        <v>17</v>
      </c>
      <c r="B34" s="86"/>
      <c r="C34" s="93">
        <f>C26+C33</f>
        <v>1640452.4965231477</v>
      </c>
      <c r="D34" s="93"/>
      <c r="E34" s="93">
        <f>E26+E33</f>
        <v>712354.411280323</v>
      </c>
      <c r="F34" s="84"/>
      <c r="G34" s="88"/>
    </row>
    <row r="35" spans="1:7" ht="12.75">
      <c r="A35" s="100"/>
      <c r="B35" s="86"/>
      <c r="C35" s="93"/>
      <c r="D35" s="93"/>
      <c r="E35" s="93"/>
      <c r="F35" s="84"/>
      <c r="G35" s="88"/>
    </row>
    <row r="36" spans="1:7" ht="25.5">
      <c r="A36" s="100" t="s">
        <v>111</v>
      </c>
      <c r="B36" s="86"/>
      <c r="C36" s="93">
        <f>C34</f>
        <v>1640452.4965231477</v>
      </c>
      <c r="D36" s="93"/>
      <c r="E36" s="93">
        <f>E34</f>
        <v>712354.411280323</v>
      </c>
      <c r="F36" s="84"/>
      <c r="G36" s="88"/>
    </row>
    <row r="37" spans="1:7" ht="12.75">
      <c r="A37" s="78"/>
      <c r="B37" s="86"/>
      <c r="C37" s="93"/>
      <c r="D37" s="93"/>
      <c r="E37" s="93"/>
      <c r="F37" s="84"/>
      <c r="G37" s="88"/>
    </row>
    <row r="38" spans="1:7" ht="12.75">
      <c r="A38" s="82" t="s">
        <v>112</v>
      </c>
      <c r="B38" s="86"/>
      <c r="C38" s="93"/>
      <c r="D38" s="93"/>
      <c r="E38" s="93"/>
      <c r="F38" s="84"/>
      <c r="G38" s="88"/>
    </row>
    <row r="39" spans="1:7" ht="12.75">
      <c r="A39" s="104" t="s">
        <v>15</v>
      </c>
      <c r="B39" s="86"/>
      <c r="C39" s="93">
        <f>C34-C40</f>
        <v>1640452.4965231477</v>
      </c>
      <c r="D39" s="87"/>
      <c r="E39" s="87">
        <f>E34-E40</f>
        <v>712356.411280323</v>
      </c>
      <c r="F39" s="84"/>
      <c r="G39" s="88"/>
    </row>
    <row r="40" spans="1:7" ht="12.75">
      <c r="A40" s="89" t="s">
        <v>16</v>
      </c>
      <c r="B40" s="90"/>
      <c r="C40" s="91">
        <f>'[3]Форма_2'!$T$120</f>
        <v>0</v>
      </c>
      <c r="D40" s="91"/>
      <c r="E40" s="118">
        <v>-2</v>
      </c>
      <c r="F40" s="84"/>
      <c r="G40" s="88"/>
    </row>
    <row r="41" spans="1:7" ht="12.75">
      <c r="A41" s="82"/>
      <c r="C41" s="82"/>
      <c r="E41" s="82"/>
      <c r="G41" s="88"/>
    </row>
    <row r="42" spans="1:7" ht="12.75">
      <c r="A42" s="78" t="s">
        <v>3</v>
      </c>
      <c r="B42" s="86"/>
      <c r="C42" s="87"/>
      <c r="D42" s="87"/>
      <c r="E42" s="87"/>
      <c r="F42" s="84"/>
      <c r="G42" s="88"/>
    </row>
    <row r="43" spans="1:7" ht="38.25">
      <c r="A43" s="108" t="s">
        <v>49</v>
      </c>
      <c r="B43" s="90">
        <v>13</v>
      </c>
      <c r="C43" s="120">
        <f>C29/3600</f>
        <v>455.68124903420767</v>
      </c>
      <c r="D43" s="91"/>
      <c r="E43" s="119">
        <f>E29/3600</f>
        <v>199.17678091120084</v>
      </c>
      <c r="F43" s="84"/>
      <c r="G43" s="88"/>
    </row>
    <row r="44" spans="2:7" ht="12.75">
      <c r="B44" s="86"/>
      <c r="G44" s="87"/>
    </row>
    <row r="45" spans="2:7" ht="12.75">
      <c r="B45" s="86"/>
      <c r="C45" s="102"/>
      <c r="G45" s="87"/>
    </row>
    <row r="46" spans="1:7" ht="12.75">
      <c r="A46" s="65" t="s">
        <v>100</v>
      </c>
      <c r="B46" s="109"/>
      <c r="C46" s="110"/>
      <c r="D46" s="103"/>
      <c r="E46" s="67" t="s">
        <v>101</v>
      </c>
      <c r="G46" s="111"/>
    </row>
    <row r="47" spans="1:7" ht="12.75">
      <c r="A47" s="112"/>
      <c r="B47" s="101"/>
      <c r="C47" s="113"/>
      <c r="D47" s="78"/>
      <c r="E47" s="114"/>
      <c r="G47" s="111"/>
    </row>
    <row r="48" spans="1:7" ht="12.75">
      <c r="A48" s="115"/>
      <c r="B48" s="101"/>
      <c r="C48" s="240"/>
      <c r="D48" s="241"/>
      <c r="E48" s="116"/>
      <c r="G48" s="111"/>
    </row>
    <row r="49" spans="1:7" ht="12.75">
      <c r="A49" s="65" t="s">
        <v>58</v>
      </c>
      <c r="B49" s="66"/>
      <c r="C49" s="67"/>
      <c r="D49" s="68"/>
      <c r="E49" s="73" t="s">
        <v>60</v>
      </c>
      <c r="G49" s="111"/>
    </row>
    <row r="50" spans="1:5" ht="12.75">
      <c r="A50" s="117"/>
      <c r="B50" s="78"/>
      <c r="E50" s="117"/>
    </row>
    <row r="52" spans="1:5" ht="12.75">
      <c r="A52" s="82" t="s">
        <v>59</v>
      </c>
      <c r="B52" s="123"/>
      <c r="C52" s="124"/>
      <c r="D52" s="125"/>
      <c r="E52" s="126"/>
    </row>
    <row r="53" spans="1:5" ht="12.75">
      <c r="A53" s="82"/>
      <c r="C53" s="82"/>
      <c r="E53" s="82"/>
    </row>
    <row r="58" ht="12.75">
      <c r="B58" s="87"/>
    </row>
  </sheetData>
  <sheetProtection/>
  <mergeCells count="4">
    <mergeCell ref="C48:D48"/>
    <mergeCell ref="A3:E3"/>
    <mergeCell ref="A5:E5"/>
    <mergeCell ref="A6:E6"/>
  </mergeCells>
  <printOptions/>
  <pageMargins left="0.7874015748031497" right="0" top="0.7874015748031497" bottom="0.3937007874015748" header="0.2755905511811024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="80" zoomScaleNormal="80" zoomScalePageLayoutView="0" workbookViewId="0" topLeftCell="A28">
      <selection activeCell="C49" sqref="C49:D49"/>
    </sheetView>
  </sheetViews>
  <sheetFormatPr defaultColWidth="9.00390625" defaultRowHeight="12.75"/>
  <cols>
    <col min="1" max="1" width="69.625" style="174" customWidth="1"/>
    <col min="2" max="2" width="6.375" style="128" customWidth="1"/>
    <col min="3" max="3" width="18.75390625" style="129" customWidth="1"/>
    <col min="4" max="4" width="17.00390625" style="129" customWidth="1"/>
    <col min="5" max="5" width="16.875" style="130" customWidth="1"/>
    <col min="6" max="16384" width="9.125" style="128" customWidth="1"/>
  </cols>
  <sheetData>
    <row r="1" spans="1:4" ht="12.75">
      <c r="A1" s="127" t="s">
        <v>103</v>
      </c>
      <c r="D1" s="63" t="s">
        <v>117</v>
      </c>
    </row>
    <row r="2" ht="12.75">
      <c r="A2" s="127"/>
    </row>
    <row r="3" spans="1:4" ht="12.75">
      <c r="A3" s="233" t="s">
        <v>114</v>
      </c>
      <c r="B3" s="233"/>
      <c r="C3" s="233"/>
      <c r="D3" s="131"/>
    </row>
    <row r="4" spans="1:4" ht="12.75">
      <c r="A4" s="65"/>
      <c r="B4" s="65"/>
      <c r="C4" s="65"/>
      <c r="D4" s="131"/>
    </row>
    <row r="5" spans="1:4" ht="12.75">
      <c r="A5" s="244" t="s">
        <v>115</v>
      </c>
      <c r="B5" s="244"/>
      <c r="C5" s="244"/>
      <c r="D5" s="215"/>
    </row>
    <row r="6" spans="1:4" ht="12.75">
      <c r="A6" s="230"/>
      <c r="B6" s="230"/>
      <c r="C6" s="230"/>
      <c r="D6" s="231"/>
    </row>
    <row r="7" spans="1:4" ht="12.75">
      <c r="A7" s="132"/>
      <c r="C7" s="232" t="s">
        <v>57</v>
      </c>
      <c r="D7" s="232" t="s">
        <v>57</v>
      </c>
    </row>
    <row r="8" spans="1:4" ht="12.75">
      <c r="A8" s="213" t="s">
        <v>61</v>
      </c>
      <c r="B8" s="133"/>
      <c r="C8" s="134">
        <v>41912</v>
      </c>
      <c r="D8" s="135">
        <v>41547</v>
      </c>
    </row>
    <row r="9" spans="1:4" ht="12.75">
      <c r="A9" s="136" t="s">
        <v>71</v>
      </c>
      <c r="B9" s="137"/>
      <c r="C9" s="138"/>
      <c r="D9" s="139"/>
    </row>
    <row r="10" spans="1:4" ht="12.75">
      <c r="A10" s="140" t="s">
        <v>72</v>
      </c>
      <c r="B10" s="141"/>
      <c r="C10" s="142">
        <f>SUM(C12:C16)</f>
        <v>31831199</v>
      </c>
      <c r="D10" s="143">
        <f>SUM(D12:D16)</f>
        <v>23316028</v>
      </c>
    </row>
    <row r="11" spans="1:4" ht="12.75">
      <c r="A11" s="140" t="s">
        <v>73</v>
      </c>
      <c r="B11" s="137"/>
      <c r="C11" s="142"/>
      <c r="D11" s="143"/>
    </row>
    <row r="12" spans="1:5" ht="12.75">
      <c r="A12" s="140" t="s">
        <v>74</v>
      </c>
      <c r="B12" s="137"/>
      <c r="C12" s="142">
        <v>24107411</v>
      </c>
      <c r="D12" s="143">
        <v>20879530</v>
      </c>
      <c r="E12" s="144"/>
    </row>
    <row r="13" spans="1:5" ht="12.75">
      <c r="A13" s="140" t="s">
        <v>75</v>
      </c>
      <c r="B13" s="137"/>
      <c r="C13" s="203" t="s">
        <v>99</v>
      </c>
      <c r="D13" s="203" t="s">
        <v>99</v>
      </c>
      <c r="E13" s="144"/>
    </row>
    <row r="14" spans="1:5" ht="12.75">
      <c r="A14" s="140" t="s">
        <v>76</v>
      </c>
      <c r="B14" s="137"/>
      <c r="C14" s="142">
        <v>7533577</v>
      </c>
      <c r="D14" s="143">
        <v>2223326</v>
      </c>
      <c r="E14" s="144"/>
    </row>
    <row r="15" spans="1:5" ht="12.75">
      <c r="A15" s="140" t="s">
        <v>77</v>
      </c>
      <c r="B15" s="137"/>
      <c r="C15" s="142">
        <v>49739</v>
      </c>
      <c r="D15" s="143">
        <v>0</v>
      </c>
      <c r="E15" s="144"/>
    </row>
    <row r="16" spans="1:5" ht="12.75">
      <c r="A16" s="140" t="s">
        <v>78</v>
      </c>
      <c r="B16" s="137"/>
      <c r="C16" s="142">
        <v>140472</v>
      </c>
      <c r="D16" s="143">
        <v>213172</v>
      </c>
      <c r="E16" s="144"/>
    </row>
    <row r="17" spans="1:5" ht="12.75">
      <c r="A17" s="140" t="s">
        <v>79</v>
      </c>
      <c r="B17" s="141"/>
      <c r="C17" s="142">
        <f>SUM(C19:C24)</f>
        <v>34814397</v>
      </c>
      <c r="D17" s="143">
        <f>SUM(D19:D24)</f>
        <v>23622265</v>
      </c>
      <c r="E17" s="144"/>
    </row>
    <row r="18" spans="1:5" ht="12.75">
      <c r="A18" s="140" t="s">
        <v>73</v>
      </c>
      <c r="B18" s="137"/>
      <c r="C18" s="142"/>
      <c r="D18" s="143"/>
      <c r="E18" s="144"/>
    </row>
    <row r="19" spans="1:5" ht="12.75">
      <c r="A19" s="140" t="s">
        <v>80</v>
      </c>
      <c r="B19" s="137"/>
      <c r="C19" s="142">
        <v>23508234</v>
      </c>
      <c r="D19" s="143">
        <v>11544842</v>
      </c>
      <c r="E19" s="144"/>
    </row>
    <row r="20" spans="1:5" ht="12.75">
      <c r="A20" s="140" t="s">
        <v>81</v>
      </c>
      <c r="B20" s="137"/>
      <c r="C20" s="142">
        <v>3944994</v>
      </c>
      <c r="D20" s="143">
        <v>5785565</v>
      </c>
      <c r="E20" s="144"/>
    </row>
    <row r="21" spans="1:5" ht="12.75">
      <c r="A21" s="140" t="s">
        <v>82</v>
      </c>
      <c r="B21" s="137"/>
      <c r="C21" s="142">
        <v>3801756</v>
      </c>
      <c r="D21" s="143">
        <v>3501525</v>
      </c>
      <c r="E21" s="144"/>
    </row>
    <row r="22" spans="1:5" ht="12.75">
      <c r="A22" s="140" t="s">
        <v>83</v>
      </c>
      <c r="B22" s="137"/>
      <c r="C22" s="145">
        <v>7232</v>
      </c>
      <c r="D22" s="146">
        <v>2266</v>
      </c>
      <c r="E22" s="144"/>
    </row>
    <row r="23" spans="1:5" ht="12.75">
      <c r="A23" s="140" t="s">
        <v>84</v>
      </c>
      <c r="B23" s="137"/>
      <c r="C23" s="142">
        <v>2965877</v>
      </c>
      <c r="D23" s="143">
        <v>2629772</v>
      </c>
      <c r="E23" s="144"/>
    </row>
    <row r="24" spans="1:5" ht="12.75">
      <c r="A24" s="140" t="s">
        <v>85</v>
      </c>
      <c r="B24" s="137"/>
      <c r="C24" s="142">
        <v>586304</v>
      </c>
      <c r="D24" s="143">
        <v>158295</v>
      </c>
      <c r="E24" s="144"/>
    </row>
    <row r="25" spans="1:5" ht="12.75">
      <c r="A25" s="220" t="s">
        <v>119</v>
      </c>
      <c r="B25" s="133"/>
      <c r="C25" s="147">
        <f>C10-C17</f>
        <v>-2983198</v>
      </c>
      <c r="D25" s="148">
        <f>D10-D17</f>
        <v>-306237</v>
      </c>
      <c r="E25" s="144"/>
    </row>
    <row r="26" spans="1:5" ht="12.75">
      <c r="A26" s="136" t="s">
        <v>86</v>
      </c>
      <c r="B26" s="137"/>
      <c r="C26" s="142"/>
      <c r="D26" s="143"/>
      <c r="E26" s="144"/>
    </row>
    <row r="27" spans="1:5" ht="12.75">
      <c r="A27" s="140" t="s">
        <v>87</v>
      </c>
      <c r="B27" s="141"/>
      <c r="C27" s="142">
        <f>SUM(C29:C30)</f>
        <v>13822</v>
      </c>
      <c r="D27" s="143">
        <f>SUM(D29:D30)</f>
        <v>123065</v>
      </c>
      <c r="E27" s="144"/>
    </row>
    <row r="28" spans="1:5" ht="12.75">
      <c r="A28" s="140" t="s">
        <v>73</v>
      </c>
      <c r="B28" s="137"/>
      <c r="C28" s="142"/>
      <c r="D28" s="143"/>
      <c r="E28" s="144"/>
    </row>
    <row r="29" spans="1:5" ht="12.75">
      <c r="A29" s="140" t="s">
        <v>88</v>
      </c>
      <c r="B29" s="137"/>
      <c r="C29" s="142">
        <v>10600</v>
      </c>
      <c r="D29" s="143">
        <v>123065</v>
      </c>
      <c r="E29" s="144"/>
    </row>
    <row r="30" spans="1:5" ht="12.75">
      <c r="A30" s="140" t="s">
        <v>89</v>
      </c>
      <c r="B30" s="137"/>
      <c r="C30" s="142">
        <v>3222</v>
      </c>
      <c r="D30" s="146" t="s">
        <v>99</v>
      </c>
      <c r="E30" s="144"/>
    </row>
    <row r="31" spans="1:5" ht="12.75">
      <c r="A31" s="140" t="s">
        <v>79</v>
      </c>
      <c r="B31" s="141"/>
      <c r="C31" s="142">
        <f>SUM(C33:C35)</f>
        <v>451299</v>
      </c>
      <c r="D31" s="143">
        <f>SUM(D33:D35)</f>
        <v>424950</v>
      </c>
      <c r="E31" s="144"/>
    </row>
    <row r="32" spans="1:5" ht="12.75">
      <c r="A32" s="140" t="s">
        <v>73</v>
      </c>
      <c r="B32" s="137"/>
      <c r="C32" s="142"/>
      <c r="D32" s="143"/>
      <c r="E32" s="144"/>
    </row>
    <row r="33" spans="1:5" ht="12.75">
      <c r="A33" s="140" t="s">
        <v>91</v>
      </c>
      <c r="B33" s="149"/>
      <c r="C33" s="142">
        <v>431154</v>
      </c>
      <c r="D33" s="143">
        <v>401734</v>
      </c>
      <c r="E33" s="144"/>
    </row>
    <row r="34" spans="1:5" ht="12.75">
      <c r="A34" s="140" t="s">
        <v>92</v>
      </c>
      <c r="B34" s="137"/>
      <c r="C34" s="142">
        <v>19845</v>
      </c>
      <c r="D34" s="143">
        <v>23216</v>
      </c>
      <c r="E34" s="144"/>
    </row>
    <row r="35" spans="1:5" ht="12.75">
      <c r="A35" s="140" t="s">
        <v>93</v>
      </c>
      <c r="B35" s="137"/>
      <c r="C35" s="145">
        <v>300</v>
      </c>
      <c r="D35" s="146" t="s">
        <v>99</v>
      </c>
      <c r="E35" s="144"/>
    </row>
    <row r="36" spans="1:5" ht="12.75">
      <c r="A36" s="221" t="s">
        <v>120</v>
      </c>
      <c r="B36" s="133"/>
      <c r="C36" s="147">
        <f>C27-C31</f>
        <v>-437477</v>
      </c>
      <c r="D36" s="148">
        <f>D27-D31</f>
        <v>-301885</v>
      </c>
      <c r="E36" s="144"/>
    </row>
    <row r="37" spans="1:5" ht="12.75">
      <c r="A37" s="150" t="s">
        <v>94</v>
      </c>
      <c r="B37" s="141"/>
      <c r="C37" s="142"/>
      <c r="D37" s="143"/>
      <c r="E37" s="144"/>
    </row>
    <row r="38" spans="1:5" ht="12.75">
      <c r="A38" s="140" t="s">
        <v>87</v>
      </c>
      <c r="B38" s="137"/>
      <c r="C38" s="142">
        <f>SUM(C39:C41)</f>
        <v>1346579</v>
      </c>
      <c r="D38" s="143">
        <f>SUM(D39:D41)</f>
        <v>400000</v>
      </c>
      <c r="E38" s="144"/>
    </row>
    <row r="39" spans="1:5" ht="12.75">
      <c r="A39" s="140" t="s">
        <v>73</v>
      </c>
      <c r="B39" s="137"/>
      <c r="C39" s="142"/>
      <c r="D39" s="143"/>
      <c r="E39" s="144"/>
    </row>
    <row r="40" spans="1:5" ht="12.75">
      <c r="A40" s="140" t="s">
        <v>95</v>
      </c>
      <c r="B40" s="137"/>
      <c r="C40" s="145">
        <v>1000000</v>
      </c>
      <c r="D40" s="146">
        <v>400000</v>
      </c>
      <c r="E40" s="144"/>
    </row>
    <row r="41" spans="1:5" ht="12.75">
      <c r="A41" s="140" t="s">
        <v>90</v>
      </c>
      <c r="B41" s="149"/>
      <c r="C41" s="145">
        <v>346579</v>
      </c>
      <c r="D41" s="146" t="s">
        <v>99</v>
      </c>
      <c r="E41" s="144"/>
    </row>
    <row r="42" spans="1:5" ht="12.75">
      <c r="A42" s="140" t="s">
        <v>79</v>
      </c>
      <c r="B42" s="141"/>
      <c r="C42" s="145">
        <f>SUM(C44:C45)</f>
        <v>400002</v>
      </c>
      <c r="D42" s="146">
        <f>SUM(D44:D45)</f>
        <v>300024</v>
      </c>
      <c r="E42" s="144"/>
    </row>
    <row r="43" spans="1:5" ht="12.75">
      <c r="A43" s="140" t="s">
        <v>73</v>
      </c>
      <c r="B43" s="137"/>
      <c r="C43" s="142"/>
      <c r="D43" s="143"/>
      <c r="E43" s="144"/>
    </row>
    <row r="44" spans="1:5" ht="12.75">
      <c r="A44" s="140" t="s">
        <v>96</v>
      </c>
      <c r="B44" s="137"/>
      <c r="C44" s="145">
        <v>400000</v>
      </c>
      <c r="D44" s="146">
        <v>300000</v>
      </c>
      <c r="E44" s="144"/>
    </row>
    <row r="45" spans="1:5" ht="12.75">
      <c r="A45" s="140" t="s">
        <v>97</v>
      </c>
      <c r="B45" s="137"/>
      <c r="C45" s="145">
        <v>2</v>
      </c>
      <c r="D45" s="146">
        <v>24</v>
      </c>
      <c r="E45" s="144"/>
    </row>
    <row r="46" spans="1:5" ht="12.75">
      <c r="A46" s="220" t="s">
        <v>121</v>
      </c>
      <c r="B46" s="133"/>
      <c r="C46" s="151">
        <f>C38-C42</f>
        <v>946577</v>
      </c>
      <c r="D46" s="151">
        <f>D38-D42</f>
        <v>99976</v>
      </c>
      <c r="E46" s="144"/>
    </row>
    <row r="47" spans="1:5" ht="12.75">
      <c r="A47" s="152" t="s">
        <v>122</v>
      </c>
      <c r="B47" s="153"/>
      <c r="C47" s="147">
        <f>C25+C36+C46</f>
        <v>-2474098</v>
      </c>
      <c r="D47" s="148">
        <f>D25+D36+D46</f>
        <v>-508146</v>
      </c>
      <c r="E47" s="144"/>
    </row>
    <row r="48" spans="1:5" ht="19.5" customHeight="1">
      <c r="A48" s="154"/>
      <c r="B48" s="137"/>
      <c r="C48" s="142"/>
      <c r="D48" s="143"/>
      <c r="E48" s="144"/>
    </row>
    <row r="49" spans="1:5" ht="25.5">
      <c r="A49" s="155" t="s">
        <v>46</v>
      </c>
      <c r="B49" s="137"/>
      <c r="C49" s="142">
        <v>-3996</v>
      </c>
      <c r="D49" s="143">
        <v>-679</v>
      </c>
      <c r="E49" s="144"/>
    </row>
    <row r="50" spans="1:5" ht="12.75">
      <c r="A50" s="154"/>
      <c r="B50" s="137"/>
      <c r="C50" s="142"/>
      <c r="D50" s="143"/>
      <c r="E50" s="144"/>
    </row>
    <row r="51" spans="1:5" ht="12.75">
      <c r="A51" s="156" t="s">
        <v>123</v>
      </c>
      <c r="B51" s="157"/>
      <c r="C51" s="158">
        <f>'[1]баланс'!F25</f>
        <v>3439182</v>
      </c>
      <c r="D51" s="159">
        <v>1303613</v>
      </c>
      <c r="E51" s="144"/>
    </row>
    <row r="52" spans="1:5" ht="13.5" thickBot="1">
      <c r="A52" s="222" t="s">
        <v>124</v>
      </c>
      <c r="B52" s="160"/>
      <c r="C52" s="161">
        <f>C51+C47+C49</f>
        <v>961088</v>
      </c>
      <c r="D52" s="162">
        <f>D51+D47+D49</f>
        <v>794788</v>
      </c>
      <c r="E52" s="144"/>
    </row>
    <row r="53" spans="1:4" ht="3.75" customHeight="1">
      <c r="A53" s="155"/>
      <c r="B53" s="137"/>
      <c r="C53" s="142"/>
      <c r="D53" s="142"/>
    </row>
    <row r="54" spans="1:4" ht="3.75" customHeight="1">
      <c r="A54" s="155"/>
      <c r="B54" s="137"/>
      <c r="C54" s="163"/>
      <c r="D54" s="164"/>
    </row>
    <row r="55" ht="3.75" customHeight="1">
      <c r="A55" s="165"/>
    </row>
    <row r="56" ht="3.75" customHeight="1">
      <c r="A56" s="165"/>
    </row>
    <row r="57" ht="3.75" customHeight="1">
      <c r="A57" s="165"/>
    </row>
    <row r="58" ht="3.75" customHeight="1">
      <c r="A58" s="165"/>
    </row>
    <row r="59" ht="3.75" customHeight="1">
      <c r="A59" s="165"/>
    </row>
    <row r="60" ht="3.75" customHeight="1">
      <c r="A60" s="165"/>
    </row>
    <row r="61" ht="3.75" customHeight="1">
      <c r="A61" s="165"/>
    </row>
    <row r="62" ht="3.75" customHeight="1">
      <c r="A62" s="165"/>
    </row>
    <row r="63" ht="3.75" customHeight="1">
      <c r="A63" s="165"/>
    </row>
    <row r="64" spans="1:5" s="169" customFormat="1" ht="12.75">
      <c r="A64" s="65" t="s">
        <v>100</v>
      </c>
      <c r="B64" s="166"/>
      <c r="C64" s="167"/>
      <c r="D64" s="67" t="s">
        <v>101</v>
      </c>
      <c r="E64" s="168"/>
    </row>
    <row r="65" spans="1:5" s="169" customFormat="1" ht="12.75">
      <c r="A65" s="65"/>
      <c r="B65" s="170"/>
      <c r="C65" s="170"/>
      <c r="D65" s="170"/>
      <c r="E65" s="168"/>
    </row>
    <row r="66" spans="1:5" s="169" customFormat="1" ht="12.75">
      <c r="A66" s="65"/>
      <c r="B66" s="170"/>
      <c r="C66" s="170"/>
      <c r="D66" s="170"/>
      <c r="E66" s="168"/>
    </row>
    <row r="67" spans="1:5" s="169" customFormat="1" ht="12.75">
      <c r="A67" s="65"/>
      <c r="B67" s="170"/>
      <c r="C67" s="170"/>
      <c r="D67" s="170"/>
      <c r="E67" s="168"/>
    </row>
    <row r="68" spans="1:5" s="169" customFormat="1" ht="12.75">
      <c r="A68" s="112" t="s">
        <v>69</v>
      </c>
      <c r="B68" s="166"/>
      <c r="C68" s="167"/>
      <c r="D68" s="73" t="s">
        <v>60</v>
      </c>
      <c r="E68" s="168"/>
    </row>
    <row r="69" spans="1:3" ht="12.75">
      <c r="A69" s="128"/>
      <c r="B69" s="171"/>
      <c r="C69" s="131"/>
    </row>
    <row r="70" ht="12.75">
      <c r="A70" s="172"/>
    </row>
    <row r="71" ht="12.75">
      <c r="A71" s="128" t="s">
        <v>59</v>
      </c>
    </row>
    <row r="72" ht="12.75">
      <c r="A72" s="173"/>
    </row>
    <row r="76" spans="3:4" ht="12.75">
      <c r="C76" s="175"/>
      <c r="D76" s="176"/>
    </row>
    <row r="77" spans="3:4" ht="12.75">
      <c r="C77" s="170"/>
      <c r="D77" s="176"/>
    </row>
    <row r="78" spans="3:4" ht="12.75">
      <c r="C78" s="177"/>
      <c r="D78" s="178"/>
    </row>
  </sheetData>
  <sheetProtection/>
  <mergeCells count="2">
    <mergeCell ref="A3:C3"/>
    <mergeCell ref="A5:C5"/>
  </mergeCells>
  <printOptions/>
  <pageMargins left="0.7874015748031497" right="0" top="0" bottom="0" header="0.5118110236220472" footer="0.5118110236220472"/>
  <pageSetup horizontalDpi="600" verticalDpi="600" orientation="portrait" paperSize="9" scale="8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6" sqref="D16"/>
    </sheetView>
  </sheetViews>
  <sheetFormatPr defaultColWidth="9.00390625" defaultRowHeight="12.75"/>
  <cols>
    <col min="1" max="1" width="53.125" style="23" customWidth="1"/>
    <col min="2" max="2" width="11.00390625" style="23" customWidth="1"/>
    <col min="3" max="3" width="9.125" style="23" customWidth="1"/>
    <col min="4" max="4" width="12.125" style="23" customWidth="1"/>
    <col min="5" max="5" width="11.00390625" style="23" customWidth="1"/>
    <col min="6" max="6" width="12.125" style="23" customWidth="1"/>
    <col min="7" max="7" width="11.625" style="23" customWidth="1"/>
    <col min="8" max="8" width="12.875" style="23" customWidth="1"/>
    <col min="9" max="9" width="13.375" style="182" bestFit="1" customWidth="1"/>
    <col min="10" max="10" width="10.375" style="182" customWidth="1"/>
    <col min="11" max="11" width="9.25390625" style="182" bestFit="1" customWidth="1"/>
    <col min="12" max="15" width="9.125" style="182" customWidth="1"/>
    <col min="16" max="16384" width="9.125" style="23" customWidth="1"/>
  </cols>
  <sheetData>
    <row r="1" spans="1:8" ht="12.75">
      <c r="A1" s="1" t="s">
        <v>103</v>
      </c>
      <c r="H1" s="185" t="s">
        <v>117</v>
      </c>
    </row>
    <row r="2" spans="1:7" ht="12.75">
      <c r="A2" s="248"/>
      <c r="B2" s="248"/>
      <c r="C2" s="248"/>
      <c r="D2" s="248"/>
      <c r="E2" s="248"/>
      <c r="F2" s="248"/>
      <c r="G2" s="248"/>
    </row>
    <row r="3" spans="1:7" ht="12.75">
      <c r="A3" s="249" t="s">
        <v>113</v>
      </c>
      <c r="B3" s="250"/>
      <c r="C3" s="250"/>
      <c r="D3" s="250"/>
      <c r="E3" s="250"/>
      <c r="F3" s="250"/>
      <c r="G3" s="250"/>
    </row>
    <row r="4" spans="1:8" ht="12.75">
      <c r="A4" s="216" t="s">
        <v>108</v>
      </c>
      <c r="B4" s="217"/>
      <c r="C4" s="217"/>
      <c r="D4" s="217"/>
      <c r="E4" s="217"/>
      <c r="F4" s="217"/>
      <c r="G4" s="217"/>
      <c r="H4" s="218"/>
    </row>
    <row r="5" spans="1:7" ht="12.75">
      <c r="A5" s="211"/>
      <c r="B5" s="212"/>
      <c r="C5" s="212"/>
      <c r="D5" s="212"/>
      <c r="E5" s="212"/>
      <c r="F5" s="212"/>
      <c r="G5" s="212"/>
    </row>
    <row r="6" spans="1:15" s="181" customFormat="1" ht="13.5" customHeight="1">
      <c r="A6" s="251"/>
      <c r="B6" s="252"/>
      <c r="C6" s="252"/>
      <c r="D6" s="252"/>
      <c r="E6" s="252"/>
      <c r="F6" s="252"/>
      <c r="G6" s="252"/>
      <c r="H6" s="179"/>
      <c r="I6" s="180"/>
      <c r="J6" s="180"/>
      <c r="K6" s="180"/>
      <c r="L6" s="180"/>
      <c r="M6" s="180"/>
      <c r="N6" s="180"/>
      <c r="O6" s="180"/>
    </row>
    <row r="7" spans="1:8" ht="10.5" customHeight="1">
      <c r="A7" s="184"/>
      <c r="H7" s="185"/>
    </row>
    <row r="8" spans="1:8" ht="12" customHeight="1">
      <c r="A8" s="253" t="s">
        <v>61</v>
      </c>
      <c r="B8" s="245" t="s">
        <v>63</v>
      </c>
      <c r="C8" s="245"/>
      <c r="D8" s="245"/>
      <c r="E8" s="245"/>
      <c r="F8" s="245"/>
      <c r="G8" s="245" t="s">
        <v>18</v>
      </c>
      <c r="H8" s="245" t="s">
        <v>5</v>
      </c>
    </row>
    <row r="9" spans="1:8" ht="51">
      <c r="A9" s="254"/>
      <c r="B9" s="186" t="s">
        <v>106</v>
      </c>
      <c r="C9" s="186" t="s">
        <v>1</v>
      </c>
      <c r="D9" s="186" t="s">
        <v>36</v>
      </c>
      <c r="E9" s="186" t="s">
        <v>6</v>
      </c>
      <c r="F9" s="187" t="s">
        <v>64</v>
      </c>
      <c r="G9" s="246"/>
      <c r="H9" s="246"/>
    </row>
    <row r="10" spans="1:15" s="191" customFormat="1" ht="15" customHeight="1">
      <c r="A10" s="188" t="s">
        <v>126</v>
      </c>
      <c r="B10" s="189">
        <f>'[1]баланс'!F33</f>
        <v>900000</v>
      </c>
      <c r="C10" s="189">
        <f>'[1]баланс'!F34</f>
        <v>180000</v>
      </c>
      <c r="D10" s="189">
        <v>-5292</v>
      </c>
      <c r="E10" s="189">
        <v>14964403</v>
      </c>
      <c r="F10" s="189">
        <f aca="true" t="shared" si="0" ref="F10:F16">SUM(B10:E10)</f>
        <v>16039111</v>
      </c>
      <c r="G10" s="189">
        <f>'[2]ф4 мсфо'!$H$13</f>
        <v>53</v>
      </c>
      <c r="H10" s="189">
        <f aca="true" t="shared" si="1" ref="H10:H15">F10+G10</f>
        <v>16039164</v>
      </c>
      <c r="I10" s="190"/>
      <c r="J10" s="190"/>
      <c r="K10" s="190"/>
      <c r="L10" s="190"/>
      <c r="M10" s="190"/>
      <c r="N10" s="190"/>
      <c r="O10" s="190"/>
    </row>
    <row r="11" spans="1:8" ht="15" customHeight="1">
      <c r="A11" s="192" t="s">
        <v>65</v>
      </c>
      <c r="B11" s="189"/>
      <c r="C11" s="189"/>
      <c r="D11" s="189"/>
      <c r="E11" s="189">
        <v>1335224</v>
      </c>
      <c r="F11" s="189">
        <f t="shared" si="0"/>
        <v>1335224</v>
      </c>
      <c r="G11" s="189">
        <v>-4</v>
      </c>
      <c r="H11" s="189">
        <f t="shared" si="1"/>
        <v>1335220</v>
      </c>
    </row>
    <row r="12" spans="1:15" s="191" customFormat="1" ht="15" customHeight="1">
      <c r="A12" s="188" t="s">
        <v>66</v>
      </c>
      <c r="B12" s="189"/>
      <c r="C12" s="189"/>
      <c r="D12" s="189">
        <v>-8704</v>
      </c>
      <c r="E12" s="189"/>
      <c r="F12" s="189">
        <f t="shared" si="0"/>
        <v>-8704</v>
      </c>
      <c r="G12" s="189"/>
      <c r="H12" s="189">
        <f t="shared" si="1"/>
        <v>-8704</v>
      </c>
      <c r="I12" s="180"/>
      <c r="J12" s="190"/>
      <c r="K12" s="190"/>
      <c r="L12" s="190"/>
      <c r="M12" s="190"/>
      <c r="N12" s="190"/>
      <c r="O12" s="190"/>
    </row>
    <row r="13" spans="1:15" s="48" customFormat="1" ht="15" customHeight="1">
      <c r="A13" s="193" t="s">
        <v>67</v>
      </c>
      <c r="B13" s="189">
        <f>SUM(B11:B12)</f>
        <v>0</v>
      </c>
      <c r="C13" s="189">
        <f>SUM(C11:C12)</f>
        <v>0</v>
      </c>
      <c r="D13" s="189">
        <f>SUM(D11:D12)</f>
        <v>-8704</v>
      </c>
      <c r="E13" s="189">
        <f>SUM(E11:E12)</f>
        <v>1335224</v>
      </c>
      <c r="F13" s="189">
        <f t="shared" si="0"/>
        <v>1326520</v>
      </c>
      <c r="G13" s="189">
        <f>SUM(G11:G12)</f>
        <v>-4</v>
      </c>
      <c r="H13" s="189">
        <f t="shared" si="1"/>
        <v>1326516</v>
      </c>
      <c r="I13" s="194"/>
      <c r="J13" s="194"/>
      <c r="K13" s="194"/>
      <c r="L13" s="194"/>
      <c r="M13" s="194"/>
      <c r="N13" s="194"/>
      <c r="O13" s="194"/>
    </row>
    <row r="14" spans="1:9" ht="15" customHeight="1">
      <c r="A14" s="193" t="s">
        <v>127</v>
      </c>
      <c r="B14" s="195">
        <f>B10+B13</f>
        <v>900000</v>
      </c>
      <c r="C14" s="195">
        <f>C10+C13</f>
        <v>180000</v>
      </c>
      <c r="D14" s="195">
        <f>D10+D13</f>
        <v>-13996</v>
      </c>
      <c r="E14" s="195">
        <f>E10+E13</f>
        <v>16299627</v>
      </c>
      <c r="F14" s="195">
        <f t="shared" si="0"/>
        <v>17365631</v>
      </c>
      <c r="G14" s="195">
        <f>G10+G13</f>
        <v>49</v>
      </c>
      <c r="H14" s="195">
        <f t="shared" si="1"/>
        <v>17365680</v>
      </c>
      <c r="I14" s="196"/>
    </row>
    <row r="15" spans="1:9" ht="15" customHeight="1">
      <c r="A15" s="192" t="s">
        <v>65</v>
      </c>
      <c r="B15" s="189"/>
      <c r="C15" s="189"/>
      <c r="D15" s="189"/>
      <c r="E15" s="189">
        <f>'ф.2'!C26</f>
        <v>1640452.4965231477</v>
      </c>
      <c r="F15" s="189">
        <f t="shared" si="0"/>
        <v>1640452.4965231477</v>
      </c>
      <c r="G15" s="189">
        <v>-5.26286560654659</v>
      </c>
      <c r="H15" s="189">
        <f t="shared" si="1"/>
        <v>1640447.2336575412</v>
      </c>
      <c r="I15" s="196"/>
    </row>
    <row r="16" spans="1:15" s="191" customFormat="1" ht="15" customHeight="1">
      <c r="A16" s="188" t="s">
        <v>66</v>
      </c>
      <c r="B16" s="189"/>
      <c r="C16" s="189"/>
      <c r="D16" s="189">
        <v>32022.3971097189</v>
      </c>
      <c r="E16" s="189"/>
      <c r="F16" s="189">
        <f t="shared" si="0"/>
        <v>32022.3971097189</v>
      </c>
      <c r="G16" s="189"/>
      <c r="H16" s="189">
        <f>F16+G16</f>
        <v>32022.3971097189</v>
      </c>
      <c r="I16" s="197"/>
      <c r="J16" s="190"/>
      <c r="K16" s="190"/>
      <c r="L16" s="190"/>
      <c r="M16" s="190"/>
      <c r="N16" s="190"/>
      <c r="O16" s="190"/>
    </row>
    <row r="17" spans="1:15" s="191" customFormat="1" ht="12.75">
      <c r="A17" s="192" t="s">
        <v>68</v>
      </c>
      <c r="B17" s="189"/>
      <c r="C17" s="189"/>
      <c r="D17" s="189"/>
      <c r="E17" s="189"/>
      <c r="F17" s="189"/>
      <c r="G17" s="189"/>
      <c r="H17" s="189">
        <f>F17+G17</f>
        <v>0</v>
      </c>
      <c r="I17" s="197"/>
      <c r="J17" s="190"/>
      <c r="K17" s="190"/>
      <c r="L17" s="190"/>
      <c r="M17" s="190"/>
      <c r="N17" s="190"/>
      <c r="O17" s="190"/>
    </row>
    <row r="18" spans="1:15" s="48" customFormat="1" ht="15" customHeight="1">
      <c r="A18" s="193" t="s">
        <v>67</v>
      </c>
      <c r="B18" s="195">
        <f aca="true" t="shared" si="2" ref="B18:G18">SUM(B15:B16)</f>
        <v>0</v>
      </c>
      <c r="C18" s="195">
        <f t="shared" si="2"/>
        <v>0</v>
      </c>
      <c r="D18" s="195">
        <f t="shared" si="2"/>
        <v>32022.3971097189</v>
      </c>
      <c r="E18" s="195">
        <f t="shared" si="2"/>
        <v>1640452.4965231477</v>
      </c>
      <c r="F18" s="195">
        <f t="shared" si="2"/>
        <v>1672474.8936328667</v>
      </c>
      <c r="G18" s="195">
        <f t="shared" si="2"/>
        <v>-5.26286560654659</v>
      </c>
      <c r="H18" s="195">
        <f>SUM(H15:H16)+H17</f>
        <v>1672469.6307672602</v>
      </c>
      <c r="I18" s="196"/>
      <c r="J18" s="194"/>
      <c r="K18" s="194"/>
      <c r="L18" s="194"/>
      <c r="M18" s="194"/>
      <c r="N18" s="194"/>
      <c r="O18" s="194"/>
    </row>
    <row r="19" spans="1:9" ht="15" customHeight="1">
      <c r="A19" s="193" t="s">
        <v>128</v>
      </c>
      <c r="B19" s="195">
        <f aca="true" t="shared" si="3" ref="B19:G19">B14+B18</f>
        <v>900000</v>
      </c>
      <c r="C19" s="195">
        <f t="shared" si="3"/>
        <v>180000</v>
      </c>
      <c r="D19" s="195">
        <f>D14+D18</f>
        <v>18026.3971097189</v>
      </c>
      <c r="E19" s="195">
        <f>E14+E18</f>
        <v>17940079.49652315</v>
      </c>
      <c r="F19" s="195">
        <f>F14+F18</f>
        <v>19038105.893632866</v>
      </c>
      <c r="G19" s="195">
        <f t="shared" si="3"/>
        <v>43.73713439345341</v>
      </c>
      <c r="H19" s="195">
        <f>H14+H18</f>
        <v>19038149.63076726</v>
      </c>
      <c r="I19" s="196"/>
    </row>
    <row r="20" spans="1:9" ht="15" customHeight="1" hidden="1">
      <c r="A20" s="198"/>
      <c r="B20" s="143">
        <f>'ф1'!D33</f>
        <v>900000</v>
      </c>
      <c r="C20" s="143">
        <f>'ф1'!D34</f>
        <v>180000</v>
      </c>
      <c r="D20" s="143">
        <f>'ф1'!D35</f>
        <v>18026.3971097189</v>
      </c>
      <c r="E20" s="143">
        <f>'ф1'!D37</f>
        <v>17940079.22318999</v>
      </c>
      <c r="F20" s="143">
        <f>'ф1'!D38</f>
        <v>19038105.62029971</v>
      </c>
      <c r="G20" s="143">
        <f>'ф1'!D39</f>
        <v>43.9204905221424</v>
      </c>
      <c r="H20" s="143">
        <f>'ф1'!D40</f>
        <v>19038149.540790234</v>
      </c>
      <c r="I20" s="196"/>
    </row>
    <row r="21" spans="1:9" ht="15" customHeight="1" hidden="1">
      <c r="A21" s="198"/>
      <c r="B21" s="143">
        <f aca="true" t="shared" si="4" ref="B21:H21">B19-B20</f>
        <v>0</v>
      </c>
      <c r="C21" s="143">
        <f t="shared" si="4"/>
        <v>0</v>
      </c>
      <c r="D21" s="143">
        <f t="shared" si="4"/>
        <v>0</v>
      </c>
      <c r="E21" s="143">
        <f t="shared" si="4"/>
        <v>0.2733331583440304</v>
      </c>
      <c r="F21" s="143">
        <f t="shared" si="4"/>
        <v>0.2733331546187401</v>
      </c>
      <c r="G21" s="143">
        <f t="shared" si="4"/>
        <v>-0.18335612868899176</v>
      </c>
      <c r="H21" s="143">
        <f t="shared" si="4"/>
        <v>0.08997702598571777</v>
      </c>
      <c r="I21" s="196"/>
    </row>
    <row r="22" spans="1:15" s="48" customFormat="1" ht="15" customHeight="1">
      <c r="A22" s="198"/>
      <c r="B22" s="143"/>
      <c r="C22" s="143"/>
      <c r="D22" s="143"/>
      <c r="E22" s="143"/>
      <c r="F22" s="143"/>
      <c r="G22" s="143"/>
      <c r="H22" s="143"/>
      <c r="I22" s="182"/>
      <c r="J22" s="182"/>
      <c r="K22" s="182"/>
      <c r="L22" s="182"/>
      <c r="M22" s="194"/>
      <c r="N22" s="194"/>
      <c r="O22" s="194"/>
    </row>
    <row r="23" spans="1:15" s="48" customFormat="1" ht="15" customHeight="1">
      <c r="A23" s="183"/>
      <c r="B23" s="169"/>
      <c r="C23" s="169"/>
      <c r="D23" s="71"/>
      <c r="E23" s="71"/>
      <c r="F23" s="71"/>
      <c r="G23" s="71"/>
      <c r="H23" s="71"/>
      <c r="I23" s="182"/>
      <c r="J23" s="182"/>
      <c r="K23" s="182"/>
      <c r="L23" s="182"/>
      <c r="M23" s="194"/>
      <c r="N23" s="194"/>
      <c r="O23" s="194"/>
    </row>
    <row r="24" spans="1:15" s="169" customFormat="1" ht="15" customHeight="1">
      <c r="A24" s="65" t="s">
        <v>100</v>
      </c>
      <c r="C24" s="247" t="s">
        <v>101</v>
      </c>
      <c r="D24" s="247"/>
      <c r="E24" s="247"/>
      <c r="F24" s="71"/>
      <c r="G24" s="71"/>
      <c r="H24" s="71"/>
      <c r="I24" s="182"/>
      <c r="J24" s="182"/>
      <c r="K24" s="182"/>
      <c r="L24" s="182"/>
      <c r="M24" s="182"/>
      <c r="N24" s="182"/>
      <c r="O24" s="182"/>
    </row>
    <row r="25" spans="1:15" s="169" customFormat="1" ht="15" customHeight="1">
      <c r="A25" s="65"/>
      <c r="C25" s="177"/>
      <c r="D25" s="178"/>
      <c r="F25" s="71"/>
      <c r="G25" s="71"/>
      <c r="H25" s="71"/>
      <c r="I25" s="182"/>
      <c r="J25" s="182"/>
      <c r="K25" s="182"/>
      <c r="L25" s="182"/>
      <c r="M25" s="182"/>
      <c r="N25" s="182"/>
      <c r="O25" s="182"/>
    </row>
    <row r="26" spans="1:15" s="200" customFormat="1" ht="12.75" customHeight="1">
      <c r="A26" s="199"/>
      <c r="E26" s="201"/>
      <c r="F26" s="71"/>
      <c r="G26" s="71"/>
      <c r="H26" s="71"/>
      <c r="I26" s="182"/>
      <c r="J26" s="182"/>
      <c r="K26" s="182"/>
      <c r="L26" s="182"/>
      <c r="M26" s="202"/>
      <c r="N26" s="202"/>
      <c r="O26" s="202"/>
    </row>
    <row r="27" spans="1:15" s="169" customFormat="1" ht="12.75" customHeight="1">
      <c r="A27" s="65"/>
      <c r="E27" s="71"/>
      <c r="F27" s="71"/>
      <c r="G27" s="71"/>
      <c r="H27" s="71"/>
      <c r="I27" s="182"/>
      <c r="J27" s="182"/>
      <c r="K27" s="182"/>
      <c r="L27" s="182"/>
      <c r="M27" s="182"/>
      <c r="N27" s="182"/>
      <c r="O27" s="182"/>
    </row>
    <row r="28" spans="1:15" s="169" customFormat="1" ht="12.75" customHeight="1">
      <c r="A28" s="112" t="s">
        <v>69</v>
      </c>
      <c r="C28" s="247" t="s">
        <v>60</v>
      </c>
      <c r="D28" s="247"/>
      <c r="E28" s="247"/>
      <c r="F28" s="71"/>
      <c r="G28" s="71"/>
      <c r="H28" s="71"/>
      <c r="I28" s="182"/>
      <c r="J28" s="182"/>
      <c r="K28" s="182"/>
      <c r="L28" s="182"/>
      <c r="M28" s="182"/>
      <c r="N28" s="182"/>
      <c r="O28" s="182"/>
    </row>
    <row r="29" spans="5:15" s="169" customFormat="1" ht="12.75">
      <c r="E29" s="71"/>
      <c r="F29" s="71"/>
      <c r="G29" s="71"/>
      <c r="H29" s="71"/>
      <c r="I29" s="182"/>
      <c r="J29" s="182"/>
      <c r="K29" s="182"/>
      <c r="L29" s="182"/>
      <c r="M29" s="182"/>
      <c r="N29" s="182"/>
      <c r="O29" s="182"/>
    </row>
    <row r="30" spans="1:8" ht="12.75">
      <c r="A30" s="23" t="s">
        <v>59</v>
      </c>
      <c r="E30" s="71"/>
      <c r="F30" s="71"/>
      <c r="G30" s="71"/>
      <c r="H30" s="71"/>
    </row>
    <row r="31" spans="5:8" ht="12.75">
      <c r="E31" s="71"/>
      <c r="F31" s="71"/>
      <c r="G31" s="71"/>
      <c r="H31" s="71"/>
    </row>
    <row r="32" spans="5:8" ht="12.75">
      <c r="E32" s="71"/>
      <c r="F32" s="71"/>
      <c r="G32" s="71"/>
      <c r="H32" s="71"/>
    </row>
    <row r="33" spans="5:8" ht="12.75">
      <c r="E33" s="71"/>
      <c r="F33" s="71"/>
      <c r="G33" s="71"/>
      <c r="H33" s="71"/>
    </row>
    <row r="72" ht="12.75">
      <c r="A72" s="173" t="s">
        <v>70</v>
      </c>
    </row>
  </sheetData>
  <sheetProtection/>
  <mergeCells count="9">
    <mergeCell ref="H8:H9"/>
    <mergeCell ref="C24:E24"/>
    <mergeCell ref="C28:E28"/>
    <mergeCell ref="A2:G2"/>
    <mergeCell ref="A3:G3"/>
    <mergeCell ref="A6:G6"/>
    <mergeCell ref="A8:A9"/>
    <mergeCell ref="B8:F8"/>
    <mergeCell ref="G8:G9"/>
  </mergeCells>
  <printOptions/>
  <pageMargins left="0.7874015748031497" right="0" top="0.7874015748031497" bottom="0.5511811023622047" header="0.5118110236220472" footer="0.5118110236220472"/>
  <pageSetup horizontalDpi="600" verticalDpi="600" orientation="landscape" paperSize="9" scale="7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Пользователь</cp:lastModifiedBy>
  <cp:lastPrinted>2014-11-14T05:41:10Z</cp:lastPrinted>
  <dcterms:created xsi:type="dcterms:W3CDTF">2005-07-29T11:17:57Z</dcterms:created>
  <dcterms:modified xsi:type="dcterms:W3CDTF">2014-11-14T08:42:51Z</dcterms:modified>
  <cp:category/>
  <cp:version/>
  <cp:contentType/>
  <cp:contentStatus/>
</cp:coreProperties>
</file>