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shat\Desktop\Бухгалтерия 2 кв 2017\"/>
    </mc:Choice>
  </mc:AlternateContent>
  <bookViews>
    <workbookView xWindow="0" yWindow="0" windowWidth="25200" windowHeight="10065"/>
  </bookViews>
  <sheets>
    <sheet name="ББ" sheetId="1" r:id="rId1"/>
    <sheet name="ОПИУ" sheetId="2" r:id="rId2"/>
  </sheets>
  <definedNames>
    <definedName name="_xlnm.Print_Area" localSheetId="0">ББ!$A$1:$D$127</definedName>
    <definedName name="_xlnm.Print_Area" localSheetId="1">ОПИУ!$A$1:$F$125</definedName>
  </definedNames>
  <calcPr calcId="152511" refMode="R1C1"/>
</workbook>
</file>

<file path=xl/calcChain.xml><?xml version="1.0" encoding="utf-8"?>
<calcChain xmlns="http://schemas.openxmlformats.org/spreadsheetml/2006/main">
  <c r="E19" i="2" l="1"/>
  <c r="D99" i="2"/>
  <c r="C99" i="2"/>
  <c r="D94" i="2"/>
  <c r="D92" i="2"/>
  <c r="D81" i="2"/>
  <c r="D79" i="2"/>
  <c r="C79" i="2"/>
  <c r="D63" i="2"/>
  <c r="D41" i="2"/>
  <c r="C41" i="2"/>
  <c r="C79" i="1"/>
  <c r="C70" i="1"/>
  <c r="C95" i="1"/>
  <c r="D26" i="2"/>
  <c r="C26" i="2"/>
  <c r="E94" i="2"/>
  <c r="D114" i="2"/>
  <c r="D109" i="1"/>
  <c r="D113" i="1"/>
  <c r="C109" i="1"/>
  <c r="C113" i="1"/>
  <c r="C11" i="1"/>
  <c r="C60" i="1"/>
  <c r="D70" i="1"/>
  <c r="D95" i="1"/>
  <c r="F10" i="2"/>
  <c r="F55" i="2"/>
  <c r="C43" i="2"/>
  <c r="F26" i="2"/>
  <c r="E26" i="2"/>
  <c r="E57" i="2"/>
  <c r="F57" i="2"/>
  <c r="C68" i="2"/>
  <c r="E63" i="2"/>
  <c r="C14" i="2"/>
  <c r="E101" i="2"/>
  <c r="E35" i="2"/>
  <c r="C54" i="2"/>
  <c r="C97" i="2"/>
  <c r="C101" i="2"/>
  <c r="C100" i="2"/>
  <c r="E98" i="2"/>
  <c r="C98" i="2"/>
  <c r="E96" i="2"/>
  <c r="C96" i="2"/>
  <c r="C94" i="2"/>
  <c r="E92" i="2"/>
  <c r="C92" i="2"/>
  <c r="E91" i="2"/>
  <c r="C91" i="2"/>
  <c r="E90" i="2"/>
  <c r="C90" i="2"/>
  <c r="E89" i="2"/>
  <c r="C89" i="2"/>
  <c r="E88" i="2"/>
  <c r="C88" i="2"/>
  <c r="E87" i="2"/>
  <c r="C87" i="2"/>
  <c r="E85" i="2"/>
  <c r="C85" i="2"/>
  <c r="E84" i="2"/>
  <c r="C84" i="2"/>
  <c r="E83" i="2"/>
  <c r="C83" i="2"/>
  <c r="E82" i="2"/>
  <c r="C82" i="2"/>
  <c r="C81" i="2"/>
  <c r="E80" i="2"/>
  <c r="C80" i="2"/>
  <c r="C78" i="2"/>
  <c r="E77" i="2"/>
  <c r="C77" i="2"/>
  <c r="E76" i="2"/>
  <c r="C76" i="2"/>
  <c r="E75" i="2"/>
  <c r="C75" i="2"/>
  <c r="E74" i="2"/>
  <c r="C74" i="2"/>
  <c r="E73" i="2"/>
  <c r="C73" i="2"/>
  <c r="E71" i="2"/>
  <c r="C71" i="2"/>
  <c r="E70" i="2"/>
  <c r="C70" i="2"/>
  <c r="E69" i="2"/>
  <c r="C69" i="2"/>
  <c r="E68" i="2"/>
  <c r="E67" i="2"/>
  <c r="C67" i="2"/>
  <c r="E66" i="2"/>
  <c r="C66" i="2"/>
  <c r="E65" i="2"/>
  <c r="C65" i="2"/>
  <c r="E62" i="2"/>
  <c r="C62" i="2"/>
  <c r="E61" i="2"/>
  <c r="C61" i="2"/>
  <c r="E60" i="2"/>
  <c r="C60" i="2"/>
  <c r="E59" i="2"/>
  <c r="C59" i="2"/>
  <c r="D57" i="2"/>
  <c r="C57" i="2"/>
  <c r="E54" i="2"/>
  <c r="E53" i="2"/>
  <c r="C53" i="2"/>
  <c r="E52" i="2"/>
  <c r="C52" i="2"/>
  <c r="E51" i="2"/>
  <c r="C51" i="2"/>
  <c r="E50" i="2"/>
  <c r="C50" i="2"/>
  <c r="E49" i="2"/>
  <c r="C49" i="2"/>
  <c r="E47" i="2"/>
  <c r="C47" i="2"/>
  <c r="E46" i="2"/>
  <c r="C46" i="2"/>
  <c r="E45" i="2"/>
  <c r="C45" i="2"/>
  <c r="E44" i="2"/>
  <c r="C44" i="2"/>
  <c r="E42" i="2"/>
  <c r="C42" i="2"/>
  <c r="C40" i="2"/>
  <c r="E39" i="2"/>
  <c r="C39" i="2"/>
  <c r="E38" i="2"/>
  <c r="C38" i="2"/>
  <c r="E37" i="2"/>
  <c r="C37" i="2"/>
  <c r="E36" i="2"/>
  <c r="C36" i="2"/>
  <c r="C35" i="2"/>
  <c r="E34" i="2"/>
  <c r="C34" i="2"/>
  <c r="C33" i="2"/>
  <c r="E32" i="2"/>
  <c r="C32" i="2"/>
  <c r="E31" i="2"/>
  <c r="C31" i="2"/>
  <c r="E30" i="2"/>
  <c r="C30" i="2"/>
  <c r="E28" i="2"/>
  <c r="C28" i="2"/>
  <c r="E25" i="2"/>
  <c r="C25" i="2"/>
  <c r="E24" i="2"/>
  <c r="C24" i="2"/>
  <c r="E23" i="2"/>
  <c r="C23" i="2"/>
  <c r="E22" i="2"/>
  <c r="C22" i="2"/>
  <c r="E21" i="2"/>
  <c r="C21" i="2"/>
  <c r="E18" i="2"/>
  <c r="C18" i="2"/>
  <c r="E17" i="2"/>
  <c r="C17" i="2"/>
  <c r="E16" i="2"/>
  <c r="C16" i="2"/>
  <c r="E13" i="2"/>
  <c r="C13" i="2"/>
  <c r="E12" i="2"/>
  <c r="C12" i="2"/>
  <c r="D98" i="1"/>
  <c r="D11" i="1"/>
  <c r="D60" i="1"/>
  <c r="C20" i="2"/>
  <c r="F102" i="2"/>
  <c r="D115" i="1"/>
  <c r="D10" i="2"/>
  <c r="C10" i="2"/>
  <c r="F104" i="2"/>
  <c r="F108" i="2"/>
  <c r="F111" i="2"/>
  <c r="F113" i="2"/>
  <c r="E55" i="2"/>
  <c r="E102" i="2"/>
  <c r="D102" i="2"/>
  <c r="C63" i="2"/>
  <c r="C102" i="2"/>
  <c r="D55" i="2"/>
  <c r="D104" i="2"/>
  <c r="D108" i="2"/>
  <c r="D111" i="2"/>
  <c r="D113" i="2"/>
  <c r="C115" i="1"/>
  <c r="E115" i="1"/>
  <c r="E104" i="2"/>
  <c r="E108" i="2"/>
  <c r="E111" i="2"/>
  <c r="C55" i="2"/>
  <c r="C104" i="2"/>
  <c r="C108" i="2"/>
  <c r="C111" i="2"/>
</calcChain>
</file>

<file path=xl/sharedStrings.xml><?xml version="1.0" encoding="utf-8"?>
<sst xmlns="http://schemas.openxmlformats.org/spreadsheetml/2006/main" count="555" uniqueCount="338">
  <si>
    <t>Бухгалтерский баланс</t>
  </si>
  <si>
    <t>АО ZIM Capital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</si>
  <si>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</si>
  <si>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</si>
  <si>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</si>
  <si>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</si>
  <si>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</si>
  <si>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</si>
  <si>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</si>
  <si>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</si>
  <si>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</si>
  <si>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</si>
  <si>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</si>
  <si>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</si>
  <si>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</si>
  <si>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</si>
  <si>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</si>
  <si>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</si>
  <si>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</si>
  <si>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</si>
  <si>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</si>
  <si>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</si>
  <si>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</si>
  <si>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</si>
  <si>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</si>
  <si>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</si>
  <si>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</si>
  <si>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</si>
  <si>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</si>
  <si>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</si>
  <si>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</si>
  <si>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</si>
  <si>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</si>
  <si>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</si>
  <si>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</si>
  <si>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</si>
  <si>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</si>
  <si>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</si>
  <si>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</si>
  <si>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</si>
  <si>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</si>
  <si>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</si>
  <si>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</si>
  <si>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</si>
  <si>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</si>
  <si>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</si>
  <si>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</si>
  <si>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</si>
  <si>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</si>
  <si>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</si>
  <si>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</si>
  <si>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</si>
  <si>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</si>
  <si>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</si>
  <si>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</si>
  <si>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</si>
  <si>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</si>
  <si>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</si>
  <si>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</si>
  <si>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</si>
  <si>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</si>
  <si>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</si>
  <si>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</si>
  <si>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</si>
  <si>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</si>
  <si>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</si>
  <si>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</si>
  <si>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</si>
  <si>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</si>
  <si>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</si>
  <si>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</si>
  <si>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</si>
  <si>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</si>
  <si>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</si>
  <si>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</si>
  <si>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</si>
  <si>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</si>
  <si>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</si>
  <si>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</si>
  <si>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</si>
  <si>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</si>
  <si>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</si>
  <si>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</si>
  <si>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</si>
  <si>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</si>
  <si>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</si>
  <si>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</si>
  <si>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</si>
  <si>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</si>
  <si>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</si>
  <si>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</si>
  <si>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</si>
  <si>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</si>
  <si>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</si>
  <si>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</si>
  <si>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</si>
  <si>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</si>
  <si>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</si>
  <si>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</si>
  <si>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</si>
  <si>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</si>
  <si>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</si>
  <si>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</si>
  <si>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</si>
  <si>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</si>
  <si>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</si>
  <si>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</si>
  <si>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</si>
  <si>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</si>
  <si>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</si>
  <si>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</si>
  <si>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</si>
  <si>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</si>
  <si>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</si>
  <si>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</si>
  <si>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</si>
  <si>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</si>
  <si>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</si>
  <si>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</si>
  <si>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</si>
  <si>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</si>
  <si>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</si>
  <si>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</si>
  <si>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</si>
  <si>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</si>
  <si>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</si>
  <si>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</si>
  <si>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</si>
  <si>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</si>
  <si>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</si>
  <si>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</si>
  <si>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</si>
  <si>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</si>
  <si>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</si>
  <si>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</si>
  <si>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</si>
  <si>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</si>
  <si>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</si>
  <si>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</si>
  <si>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</si>
  <si>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</si>
  <si>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</si>
  <si>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</si>
  <si>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</si>
  <si>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</si>
  <si>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</si>
  <si>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</si>
  <si>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</si>
  <si>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</si>
  <si>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</si>
  <si>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</si>
  <si>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</si>
  <si>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</si>
  <si>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</si>
  <si>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</si>
  <si>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</si>
  <si>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</si>
  <si>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</si>
  <si>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</si>
  <si>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</si>
  <si>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</si>
  <si>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</si>
  <si>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</si>
  <si>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</si>
  <si>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</si>
  <si>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</si>
  <si>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</si>
  <si>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</si>
  <si>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</si>
  <si>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</si>
  <si>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</si>
  <si>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</si>
  <si>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</si>
  <si>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</si>
  <si>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</si>
  <si>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</si>
  <si>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</si>
  <si>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</si>
  <si>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</si>
  <si>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</si>
  <si>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</si>
  <si>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</si>
  <si>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</si>
  <si>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</si>
  <si>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</si>
  <si>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</si>
  <si>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</si>
  <si>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 xml:space="preserve">Дата </t>
  </si>
  <si>
    <t xml:space="preserve">Главный бухгалтер </t>
  </si>
  <si>
    <t>Исполнитель</t>
  </si>
  <si>
    <t>Телефон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</si>
  <si>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</si>
  <si>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</si>
  <si>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</si>
  <si>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</si>
  <si>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</si>
  <si>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</si>
  <si>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</si>
  <si>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</si>
  <si>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</si>
  <si>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</si>
  <si>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</si>
  <si>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</si>
  <si>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</si>
  <si>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</si>
  <si>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</si>
  <si>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</si>
  <si>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</si>
  <si>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</si>
  <si>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</si>
  <si>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</si>
  <si>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</si>
  <si>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</si>
  <si>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</si>
  <si>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</si>
  <si>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</si>
  <si>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</si>
  <si>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</si>
  <si>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</si>
  <si>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</si>
  <si>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</si>
  <si>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</si>
  <si>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</si>
  <si>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</si>
  <si>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</si>
  <si>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</si>
  <si>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</si>
  <si>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</si>
  <si>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</si>
  <si>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</si>
  <si>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</si>
  <si>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</si>
  <si>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</si>
  <si>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</si>
  <si>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</si>
  <si>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</si>
  <si>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</si>
  <si>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</si>
  <si>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</si>
  <si>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</si>
  <si>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</si>
  <si>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</si>
  <si>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</si>
  <si>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</si>
  <si>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</si>
  <si>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</si>
  <si>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</si>
  <si>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</si>
  <si>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</si>
  <si>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</si>
  <si>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</si>
  <si>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</si>
  <si>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</si>
  <si>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</si>
  <si>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</si>
  <si>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</si>
  <si>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</si>
  <si>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</si>
  <si>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</si>
  <si>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</si>
  <si>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</si>
  <si>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</si>
  <si>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</si>
  <si>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</si>
  <si>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</si>
  <si>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</si>
  <si>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</si>
  <si>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</si>
  <si>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</si>
  <si>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</si>
  <si>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</si>
  <si>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</si>
  <si>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</si>
  <si>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</si>
  <si>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</si>
  <si>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</si>
  <si>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</si>
  <si>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</si>
  <si>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</si>
  <si>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</si>
  <si>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</si>
  <si>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</si>
  <si>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</si>
  <si>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</si>
  <si>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</si>
  <si>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</si>
  <si>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</si>
  <si>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</si>
  <si>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</si>
  <si>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</si>
  <si>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</si>
  <si>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</si>
  <si>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</si>
  <si>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</si>
  <si>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</si>
  <si>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</si>
  <si>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</si>
  <si>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</si>
  <si>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</si>
  <si>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</si>
  <si>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</si>
  <si>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</si>
  <si>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</si>
  <si>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</si>
  <si>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</si>
  <si>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</si>
  <si>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</si>
  <si>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</si>
  <si>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</si>
  <si>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</si>
  <si>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</si>
  <si>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</si>
  <si>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</si>
  <si>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</si>
  <si>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</si>
  <si>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</si>
  <si>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</si>
  <si>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</si>
  <si>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</si>
  <si>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</si>
  <si>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</si>
  <si>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</si>
  <si>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</si>
  <si>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</si>
  <si>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</si>
  <si>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</si>
  <si>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Примечание</t>
  </si>
  <si>
    <t>Первый руководитель (на период его отсутствия – лицо, его замещающее)</t>
  </si>
  <si>
    <t>Главный бухгалтер</t>
  </si>
  <si>
    <t>Место для печати</t>
  </si>
  <si>
    <t>только доходы</t>
  </si>
  <si>
    <t>только расходы</t>
  </si>
  <si>
    <t>6150-6250,01</t>
  </si>
  <si>
    <t>7470,03-7430,01</t>
  </si>
  <si>
    <t>только доходы от валюты</t>
  </si>
  <si>
    <t>1 июля 2017 года</t>
  </si>
  <si>
    <t>прочие активы сумма 19 тыс.тенге: расходы будущих периодов (страхование ГПО 10 тыс и абонемент годовой ЭЦП eTrade 9 тыс).   Прочие обязательства: 3210 (соцстрах) - 136 тыс.тенге, счет 3220 (Обязательные пенсионные взносы) - 442 тыс.тенге.</t>
  </si>
  <si>
    <t xml:space="preserve"> прочие доходы: аренда и возмещение коммунальных услуг- 454 тыс. тенге. Прочие расходы: 52 тыс. тенге - расходы по КПН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</si>
</sst>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">
    <xf numFmtId="0" fontId="0" fillId="0" borderId="0"/>
    <xf numFmtId="0" fontId="8" fillId="0" borderId="0">
      <alignment horizontal="left" vertical="top"/>
    </xf>
    <xf numFmtId="0" fontId="2" fillId="0" borderId="0">
      <alignment horizontal="right" vertical="top"/>
    </xf>
    <xf numFmtId="0" fontId="8" fillId="0" borderId="0">
      <alignment horizontal="left" vertical="top"/>
    </xf>
    <xf numFmtId="0" fontId="8" fillId="0" borderId="0">
      <alignment horizontal="right" vertical="top"/>
    </xf>
    <xf numFmtId="0" fontId="2" fillId="0" borderId="0">
      <alignment horizontal="left" vertical="top"/>
    </xf>
    <xf numFmtId="0" fontId="9" fillId="0" borderId="0">
      <alignment horizontal="center" vertical="top"/>
    </xf>
    <xf numFmtId="0" fontId="2" fillId="0" borderId="0">
      <alignment horizontal="center" vertical="top"/>
    </xf>
    <xf numFmtId="0" fontId="10" fillId="0" borderId="0">
      <alignment horizontal="center" vertical="top"/>
    </xf>
    <xf numFmtId="0" fontId="5" fillId="0" borderId="0">
      <alignment horizontal="left" vertical="top"/>
    </xf>
    <xf numFmtId="0" fontId="11" fillId="0" borderId="0">
      <alignment horizontal="left" vertical="top"/>
    </xf>
    <xf numFmtId="0" fontId="6" fillId="0" borderId="0">
      <alignment horizontal="left" vertical="top"/>
    </xf>
    <xf numFmtId="0" fontId="10" fillId="0" borderId="0">
      <alignment horizontal="left" vertical="top"/>
    </xf>
    <xf numFmtId="0" fontId="4" fillId="0" borderId="0">
      <alignment horizontal="center" vertical="top"/>
    </xf>
    <xf numFmtId="0" fontId="4" fillId="0" borderId="0">
      <alignment horizontal="left" vertical="top"/>
    </xf>
    <xf numFmtId="0" fontId="3" fillId="0" borderId="0">
      <alignment horizontal="center" vertical="top"/>
    </xf>
  </cellStyleXfs>
  <cellXfs count="10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8" fillId="0" borderId="0" xfId="3" quotePrefix="1" applyFill="1" applyAlignment="1">
      <alignment horizontal="left" vertical="top" wrapText="1"/>
    </xf>
    <xf numFmtId="0" fontId="10" fillId="0" borderId="1" xfId="8" quotePrefix="1" applyFill="1" applyBorder="1" applyAlignment="1">
      <alignment horizontal="center" vertical="top" wrapText="1"/>
    </xf>
    <xf numFmtId="0" fontId="10" fillId="0" borderId="2" xfId="8" quotePrefix="1" applyFill="1" applyBorder="1" applyAlignment="1">
      <alignment horizontal="center" vertical="top" wrapText="1"/>
    </xf>
    <xf numFmtId="0" fontId="10" fillId="0" borderId="2" xfId="12" quotePrefix="1" applyFill="1" applyBorder="1" applyAlignment="1">
      <alignment horizontal="left" vertical="top" wrapText="1"/>
    </xf>
    <xf numFmtId="0" fontId="8" fillId="0" borderId="2" xfId="4" applyFill="1" applyBorder="1" applyAlignment="1">
      <alignment horizontal="right" vertical="top" wrapText="1"/>
    </xf>
    <xf numFmtId="0" fontId="8" fillId="0" borderId="3" xfId="4" applyFill="1" applyBorder="1" applyAlignment="1">
      <alignment horizontal="right" vertical="top" wrapText="1"/>
    </xf>
    <xf numFmtId="0" fontId="8" fillId="0" borderId="4" xfId="4" applyFill="1" applyBorder="1" applyAlignment="1">
      <alignment horizontal="right" vertical="top" wrapText="1"/>
    </xf>
    <xf numFmtId="0" fontId="10" fillId="0" borderId="4" xfId="12" quotePrefix="1" applyFill="1" applyBorder="1" applyAlignment="1">
      <alignment horizontal="left" vertical="top" wrapText="1"/>
    </xf>
    <xf numFmtId="0" fontId="4" fillId="0" borderId="4" xfId="4" applyFont="1" applyFill="1" applyBorder="1" applyAlignment="1">
      <alignment horizontal="right" vertical="top" wrapText="1"/>
    </xf>
    <xf numFmtId="0" fontId="10" fillId="0" borderId="5" xfId="12" quotePrefix="1" applyFill="1" applyBorder="1" applyAlignment="1">
      <alignment horizontal="left" vertical="top" wrapText="1"/>
    </xf>
    <xf numFmtId="0" fontId="8" fillId="0" borderId="5" xfId="4" applyFill="1" applyBorder="1" applyAlignment="1">
      <alignment horizontal="right" vertical="top" wrapText="1"/>
    </xf>
    <xf numFmtId="0" fontId="8" fillId="0" borderId="6" xfId="4" applyFill="1" applyBorder="1" applyAlignment="1">
      <alignment horizontal="right" vertical="top" wrapText="1"/>
    </xf>
    <xf numFmtId="0" fontId="10" fillId="0" borderId="6" xfId="12" quotePrefix="1" applyFill="1" applyBorder="1" applyAlignment="1">
      <alignment horizontal="left" vertical="top" wrapText="1"/>
    </xf>
    <xf numFmtId="0" fontId="4" fillId="0" borderId="6" xfId="4" applyFont="1" applyFill="1" applyBorder="1" applyAlignment="1">
      <alignment horizontal="right" vertical="top" wrapText="1"/>
    </xf>
    <xf numFmtId="0" fontId="10" fillId="0" borderId="7" xfId="8" quotePrefix="1" applyFill="1" applyBorder="1" applyAlignment="1">
      <alignment horizontal="center" vertical="top" wrapText="1"/>
    </xf>
    <xf numFmtId="0" fontId="10" fillId="0" borderId="8" xfId="8" quotePrefix="1" applyFill="1" applyBorder="1" applyAlignment="1">
      <alignment horizontal="center" vertical="top" wrapText="1"/>
    </xf>
    <xf numFmtId="0" fontId="10" fillId="0" borderId="9" xfId="8" quotePrefix="1" applyFill="1" applyBorder="1" applyAlignment="1">
      <alignment horizontal="center" vertical="top" wrapText="1"/>
    </xf>
    <xf numFmtId="0" fontId="10" fillId="0" borderId="10" xfId="8" quotePrefix="1" applyFill="1" applyBorder="1" applyAlignment="1">
      <alignment horizontal="center" vertical="top" wrapText="1"/>
    </xf>
    <xf numFmtId="0" fontId="11" fillId="0" borderId="11" xfId="10" quotePrefix="1" applyFill="1" applyBorder="1" applyAlignment="1">
      <alignment horizontal="left" vertical="top" wrapText="1"/>
    </xf>
    <xf numFmtId="0" fontId="8" fillId="0" borderId="11" xfId="1" quotePrefix="1" applyFill="1" applyBorder="1" applyAlignment="1">
      <alignment horizontal="left" vertical="top" wrapText="1"/>
    </xf>
    <xf numFmtId="0" fontId="10" fillId="0" borderId="12" xfId="8" quotePrefix="1" applyFill="1" applyBorder="1" applyAlignment="1">
      <alignment horizontal="center" vertical="top" wrapText="1"/>
    </xf>
    <xf numFmtId="0" fontId="10" fillId="0" borderId="13" xfId="8" quotePrefix="1" applyFill="1" applyBorder="1" applyAlignment="1">
      <alignment horizontal="center" vertical="top" wrapText="1"/>
    </xf>
    <xf numFmtId="0" fontId="5" fillId="0" borderId="11" xfId="10" quotePrefix="1" applyFont="1" applyFill="1" applyBorder="1" applyAlignment="1">
      <alignment horizontal="left" vertical="top" wrapText="1"/>
    </xf>
    <xf numFmtId="0" fontId="4" fillId="0" borderId="13" xfId="8" quotePrefix="1" applyFont="1" applyFill="1" applyBorder="1" applyAlignment="1">
      <alignment horizontal="center" vertical="top" wrapText="1"/>
    </xf>
    <xf numFmtId="0" fontId="10" fillId="0" borderId="14" xfId="8" quotePrefix="1" applyFill="1" applyBorder="1" applyAlignment="1">
      <alignment horizontal="center" vertical="top" wrapText="1"/>
    </xf>
    <xf numFmtId="0" fontId="8" fillId="0" borderId="15" xfId="1" quotePrefix="1" applyFill="1" applyBorder="1" applyAlignment="1">
      <alignment horizontal="left" vertical="top" wrapText="1"/>
    </xf>
    <xf numFmtId="0" fontId="4" fillId="0" borderId="15" xfId="12" quotePrefix="1" applyFont="1" applyFill="1" applyBorder="1" applyAlignment="1">
      <alignment horizontal="left" vertical="top" wrapText="1"/>
    </xf>
    <xf numFmtId="0" fontId="11" fillId="0" borderId="15" xfId="10" quotePrefix="1" applyFill="1" applyBorder="1" applyAlignment="1">
      <alignment horizontal="left" vertical="top" wrapText="1"/>
    </xf>
    <xf numFmtId="0" fontId="8" fillId="0" borderId="16" xfId="1" quotePrefix="1" applyFill="1" applyBorder="1" applyAlignment="1">
      <alignment horizontal="left" vertical="top" wrapText="1"/>
    </xf>
    <xf numFmtId="0" fontId="10" fillId="0" borderId="6" xfId="8" quotePrefix="1" applyFill="1" applyBorder="1" applyAlignment="1">
      <alignment horizontal="center" vertical="top" wrapText="1"/>
    </xf>
    <xf numFmtId="0" fontId="8" fillId="0" borderId="6" xfId="1" quotePrefix="1" applyFill="1" applyBorder="1" applyAlignment="1">
      <alignment horizontal="left" vertical="top" wrapText="1"/>
    </xf>
    <xf numFmtId="0" fontId="4" fillId="0" borderId="6" xfId="12" quotePrefix="1" applyFont="1" applyFill="1" applyBorder="1" applyAlignment="1">
      <alignment horizontal="left" vertical="top" wrapText="1"/>
    </xf>
    <xf numFmtId="0" fontId="4" fillId="0" borderId="6" xfId="8" quotePrefix="1" applyFont="1" applyFill="1" applyBorder="1" applyAlignment="1">
      <alignment horizontal="center" vertical="top" wrapText="1"/>
    </xf>
    <xf numFmtId="0" fontId="5" fillId="0" borderId="6" xfId="10" quotePrefix="1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2" fillId="0" borderId="10" xfId="2" applyFill="1" applyBorder="1" applyAlignment="1">
      <alignment horizontal="right" vertical="top" wrapText="1"/>
    </xf>
    <xf numFmtId="0" fontId="4" fillId="0" borderId="10" xfId="14" quotePrefix="1" applyFill="1" applyBorder="1" applyAlignment="1">
      <alignment horizontal="left" vertical="top" wrapText="1"/>
    </xf>
    <xf numFmtId="0" fontId="4" fillId="0" borderId="12" xfId="14" quotePrefix="1" applyFill="1" applyBorder="1" applyAlignment="1">
      <alignment horizontal="left" vertical="top" wrapText="1"/>
    </xf>
    <xf numFmtId="0" fontId="2" fillId="0" borderId="13" xfId="2" applyFill="1" applyBorder="1" applyAlignment="1">
      <alignment horizontal="right" vertical="top" wrapText="1"/>
    </xf>
    <xf numFmtId="0" fontId="4" fillId="0" borderId="13" xfId="14" quotePrefix="1" applyFill="1" applyBorder="1" applyAlignment="1">
      <alignment horizontal="left" vertical="top" wrapText="1"/>
    </xf>
    <xf numFmtId="0" fontId="2" fillId="0" borderId="14" xfId="2" applyFill="1" applyBorder="1" applyAlignment="1">
      <alignment horizontal="right" vertical="top" wrapText="1"/>
    </xf>
    <xf numFmtId="0" fontId="2" fillId="0" borderId="11" xfId="2" applyFill="1" applyBorder="1" applyAlignment="1">
      <alignment horizontal="right" vertical="top" wrapText="1"/>
    </xf>
    <xf numFmtId="0" fontId="4" fillId="0" borderId="14" xfId="14" quotePrefix="1" applyFill="1" applyBorder="1" applyAlignment="1">
      <alignment horizontal="left" vertical="top" wrapText="1"/>
    </xf>
    <xf numFmtId="0" fontId="2" fillId="0" borderId="17" xfId="2" applyFill="1" applyBorder="1" applyAlignment="1">
      <alignment horizontal="right" vertical="top" wrapText="1"/>
    </xf>
    <xf numFmtId="0" fontId="2" fillId="0" borderId="7" xfId="2" applyFill="1" applyBorder="1" applyAlignment="1">
      <alignment horizontal="right" vertical="top" wrapText="1"/>
    </xf>
    <xf numFmtId="0" fontId="4" fillId="0" borderId="7" xfId="14" quotePrefix="1" applyFill="1" applyBorder="1" applyAlignment="1">
      <alignment horizontal="left" vertical="top" wrapText="1"/>
    </xf>
    <xf numFmtId="0" fontId="4" fillId="0" borderId="17" xfId="14" quotePrefix="1" applyFill="1" applyBorder="1" applyAlignment="1">
      <alignment horizontal="left" vertical="top" wrapText="1"/>
    </xf>
    <xf numFmtId="0" fontId="5" fillId="0" borderId="9" xfId="9" quotePrefix="1" applyFill="1" applyBorder="1" applyAlignment="1">
      <alignment horizontal="left" vertical="top" wrapText="1"/>
    </xf>
    <xf numFmtId="0" fontId="4" fillId="0" borderId="10" xfId="13" quotePrefix="1" applyFill="1" applyBorder="1" applyAlignment="1">
      <alignment horizontal="center" vertical="top" wrapText="1"/>
    </xf>
    <xf numFmtId="0" fontId="6" fillId="0" borderId="11" xfId="11" quotePrefix="1" applyFill="1" applyBorder="1" applyAlignment="1">
      <alignment horizontal="left" vertical="top" wrapText="1"/>
    </xf>
    <xf numFmtId="0" fontId="2" fillId="0" borderId="11" xfId="5" quotePrefix="1" applyFill="1" applyBorder="1" applyAlignment="1">
      <alignment horizontal="left" vertical="top" wrapText="1"/>
    </xf>
    <xf numFmtId="0" fontId="4" fillId="0" borderId="12" xfId="13" quotePrefix="1" applyFill="1" applyBorder="1" applyAlignment="1">
      <alignment horizontal="center" vertical="top" wrapText="1"/>
    </xf>
    <xf numFmtId="0" fontId="4" fillId="0" borderId="13" xfId="13" quotePrefix="1" applyFill="1" applyBorder="1" applyAlignment="1">
      <alignment horizontal="center" vertical="top" wrapText="1"/>
    </xf>
    <xf numFmtId="0" fontId="4" fillId="0" borderId="14" xfId="13" quotePrefix="1" applyFill="1" applyBorder="1" applyAlignment="1">
      <alignment horizontal="center" vertical="top" wrapText="1"/>
    </xf>
    <xf numFmtId="0" fontId="4" fillId="0" borderId="11" xfId="14" quotePrefix="1" applyFill="1" applyBorder="1" applyAlignment="1">
      <alignment horizontal="left" vertical="top" wrapText="1"/>
    </xf>
    <xf numFmtId="0" fontId="2" fillId="0" borderId="7" xfId="5" quotePrefix="1" applyFill="1" applyBorder="1" applyAlignment="1">
      <alignment horizontal="left" vertical="top" wrapText="1"/>
    </xf>
    <xf numFmtId="0" fontId="4" fillId="0" borderId="17" xfId="13" quotePrefix="1" applyFill="1" applyBorder="1" applyAlignment="1">
      <alignment horizontal="center" vertical="top" wrapText="1"/>
    </xf>
    <xf numFmtId="0" fontId="2" fillId="0" borderId="7" xfId="5" quotePrefix="1" applyFont="1" applyFill="1" applyBorder="1" applyAlignment="1">
      <alignment horizontal="left" vertical="top" wrapText="1"/>
    </xf>
    <xf numFmtId="0" fontId="2" fillId="0" borderId="2" xfId="2" applyFill="1" applyBorder="1" applyAlignment="1">
      <alignment horizontal="right" vertical="top" wrapText="1"/>
    </xf>
    <xf numFmtId="0" fontId="4" fillId="0" borderId="2" xfId="14" quotePrefix="1" applyFill="1" applyBorder="1" applyAlignment="1">
      <alignment horizontal="left" vertical="top" wrapText="1"/>
    </xf>
    <xf numFmtId="0" fontId="2" fillId="0" borderId="3" xfId="2" applyFill="1" applyBorder="1" applyAlignment="1">
      <alignment horizontal="right" vertical="top" wrapText="1"/>
    </xf>
    <xf numFmtId="0" fontId="4" fillId="0" borderId="4" xfId="14" quotePrefix="1" applyFill="1" applyBorder="1" applyAlignment="1">
      <alignment horizontal="left" vertical="top" wrapText="1"/>
    </xf>
    <xf numFmtId="0" fontId="2" fillId="0" borderId="4" xfId="2" applyFill="1" applyBorder="1" applyAlignment="1">
      <alignment horizontal="right" vertical="top" wrapText="1"/>
    </xf>
    <xf numFmtId="0" fontId="2" fillId="0" borderId="5" xfId="2" applyFill="1" applyBorder="1" applyAlignment="1">
      <alignment horizontal="right" vertical="top" wrapText="1"/>
    </xf>
    <xf numFmtId="0" fontId="2" fillId="0" borderId="18" xfId="2" applyFill="1" applyBorder="1" applyAlignment="1">
      <alignment horizontal="right" vertical="top" wrapText="1"/>
    </xf>
    <xf numFmtId="0" fontId="4" fillId="0" borderId="18" xfId="14" quotePrefix="1" applyFill="1" applyBorder="1" applyAlignment="1">
      <alignment horizontal="left" vertical="top" wrapText="1"/>
    </xf>
    <xf numFmtId="0" fontId="8" fillId="0" borderId="0" xfId="3" quotePrefix="1" applyFill="1" applyAlignment="1">
      <alignment horizontal="left" vertical="top" wrapText="1"/>
    </xf>
    <xf numFmtId="0" fontId="2" fillId="0" borderId="13" xfId="2" applyFont="1" applyFill="1" applyBorder="1" applyAlignment="1">
      <alignment horizontal="right" vertical="top" wrapText="1"/>
    </xf>
    <xf numFmtId="0" fontId="2" fillId="0" borderId="7" xfId="7" quotePrefix="1" applyFill="1" applyBorder="1" applyAlignment="1">
      <alignment horizontal="center" vertical="top" wrapText="1"/>
    </xf>
    <xf numFmtId="0" fontId="2" fillId="0" borderId="8" xfId="7" quotePrefix="1" applyFill="1" applyBorder="1" applyAlignment="1">
      <alignment horizontal="center" vertical="top" wrapText="1"/>
    </xf>
    <xf numFmtId="0" fontId="2" fillId="0" borderId="1" xfId="7" quotePrefix="1" applyFill="1" applyBorder="1" applyAlignment="1">
      <alignment horizontal="center" vertical="top" wrapText="1"/>
    </xf>
    <xf numFmtId="0" fontId="2" fillId="0" borderId="9" xfId="7" quotePrefix="1" applyFill="1" applyBorder="1" applyAlignment="1">
      <alignment horizontal="center" vertical="top" wrapText="1"/>
    </xf>
    <xf numFmtId="0" fontId="2" fillId="0" borderId="10" xfId="7" quotePrefix="1" applyFill="1" applyBorder="1" applyAlignment="1">
      <alignment horizontal="center" vertical="top" wrapText="1"/>
    </xf>
    <xf numFmtId="0" fontId="2" fillId="0" borderId="2" xfId="7" quotePrefix="1" applyFill="1" applyBorder="1" applyAlignment="1">
      <alignment horizontal="center" vertical="top" wrapText="1"/>
    </xf>
    <xf numFmtId="0" fontId="10" fillId="0" borderId="11" xfId="12" quotePrefix="1" applyFill="1" applyBorder="1" applyAlignment="1">
      <alignment horizontal="left" vertical="top" wrapText="1"/>
    </xf>
    <xf numFmtId="0" fontId="8" fillId="0" borderId="11" xfId="4" applyFill="1" applyBorder="1" applyAlignment="1">
      <alignment horizontal="right" vertical="top" wrapText="1"/>
    </xf>
    <xf numFmtId="0" fontId="8" fillId="0" borderId="15" xfId="4" applyFill="1" applyBorder="1" applyAlignment="1">
      <alignment horizontal="right" vertical="top" wrapText="1"/>
    </xf>
    <xf numFmtId="0" fontId="10" fillId="0" borderId="15" xfId="12" quotePrefix="1" applyFill="1" applyBorder="1" applyAlignment="1">
      <alignment horizontal="left" vertical="top" wrapText="1"/>
    </xf>
    <xf numFmtId="0" fontId="8" fillId="0" borderId="16" xfId="4" applyFill="1" applyBorder="1" applyAlignment="1">
      <alignment horizontal="right" vertical="top" wrapText="1"/>
    </xf>
    <xf numFmtId="0" fontId="2" fillId="0" borderId="19" xfId="2" applyFill="1" applyBorder="1" applyAlignment="1">
      <alignment horizontal="right" vertical="top" wrapText="1"/>
    </xf>
    <xf numFmtId="0" fontId="2" fillId="0" borderId="20" xfId="2" applyFill="1" applyBorder="1" applyAlignment="1">
      <alignment horizontal="right" vertical="top" wrapText="1"/>
    </xf>
    <xf numFmtId="0" fontId="2" fillId="0" borderId="12" xfId="2" applyFill="1" applyBorder="1" applyAlignment="1">
      <alignment horizontal="right" vertical="top" wrapText="1"/>
    </xf>
    <xf numFmtId="0" fontId="4" fillId="0" borderId="21" xfId="14" quotePrefix="1" applyFill="1" applyBorder="1" applyAlignment="1">
      <alignment horizontal="left" vertical="top" wrapText="1"/>
    </xf>
    <xf numFmtId="0" fontId="4" fillId="0" borderId="22" xfId="14" quotePrefix="1" applyFill="1" applyBorder="1" applyAlignment="1">
      <alignment horizontal="left" vertical="top" wrapText="1"/>
    </xf>
    <xf numFmtId="0" fontId="2" fillId="0" borderId="23" xfId="2" applyFill="1" applyBorder="1" applyAlignment="1">
      <alignment horizontal="right" vertical="top" wrapText="1"/>
    </xf>
    <xf numFmtId="0" fontId="2" fillId="0" borderId="23" xfId="2" applyFont="1" applyFill="1" applyBorder="1" applyAlignment="1">
      <alignment horizontal="right" vertical="top" wrapText="1"/>
    </xf>
    <xf numFmtId="0" fontId="8" fillId="0" borderId="0" xfId="3" quotePrefix="1" applyFill="1" applyAlignment="1">
      <alignment horizontal="left" vertical="top" wrapText="1"/>
    </xf>
    <xf numFmtId="0" fontId="8" fillId="0" borderId="0" xfId="3" quotePrefix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9" fillId="0" borderId="0" xfId="6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24" xfId="1" quotePrefix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0" xfId="3" quotePrefix="1" applyFont="1" applyFill="1" applyAlignment="1">
      <alignment horizontal="left" vertical="top" wrapText="1"/>
    </xf>
    <xf numFmtId="0" fontId="2" fillId="0" borderId="13" xfId="1" quotePrefix="1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3" fillId="0" borderId="0" xfId="15" quotePrefix="1" applyFill="1" applyAlignment="1">
      <alignment horizontal="center" vertical="top" wrapText="1"/>
    </xf>
    <xf numFmtId="0" fontId="2" fillId="0" borderId="24" xfId="5" quotePrefix="1" applyFill="1" applyBorder="1" applyAlignment="1">
      <alignment horizontal="left" vertical="top" wrapText="1"/>
    </xf>
    <xf numFmtId="0" fontId="0" fillId="0" borderId="8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4" xfId="5" quotePrefix="1" applyFont="1" applyFill="1" applyBorder="1" applyAlignment="1">
      <alignment horizontal="left" vertical="top" wrapText="1"/>
    </xf>
  </cellXfs>
  <cellStyles count="16">
    <cellStyle name="S0" xfId="1"/>
    <cellStyle name="S0_ОПИУ" xfId="2"/>
    <cellStyle name="S1" xfId="3"/>
    <cellStyle name="S2" xfId="4"/>
    <cellStyle name="S2_ОПИУ" xfId="5"/>
    <cellStyle name="S3" xfId="6"/>
    <cellStyle name="S3_ОПИУ" xfId="7"/>
    <cellStyle name="S4" xfId="8"/>
    <cellStyle name="S4_ОПИУ" xfId="9"/>
    <cellStyle name="S5" xfId="10"/>
    <cellStyle name="S5_ОПИУ" xfId="11"/>
    <cellStyle name="S6" xfId="12"/>
    <cellStyle name="S6_ОПИУ" xfId="13"/>
    <cellStyle name="S7" xfId="14"/>
    <cellStyle name="S8" xfId="1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E127"/>
  <sheetViews>
    <sheetView tabSelected="1" view="pageBreakPreview" topLeftCell="A109" zoomScaleNormal="100" workbookViewId="0">
      <selection activeCell="E59" sqref="E59"/>
    </sheetView>
  </sheetViews>
  <sheetFormatPr defaultRowHeight="15" x14ac:dyDescent="0.25"/>
  <cols>
    <col min="1" max="1" width="62.5703125" style="3" customWidth="1"/>
    <col min="2" max="2" width="12" style="3" customWidth="1"/>
    <col min="3" max="4" width="17" style="3" customWidth="1"/>
    <col min="5" max="5" width="20.5703125" style="1" customWidth="1"/>
    <col min="6" max="16384" width="9.140625" style="1"/>
  </cols>
  <sheetData>
    <row r="1" spans="1:4" x14ac:dyDescent="0.25">
      <c r="A1" s="93" t="s">
        <v>0</v>
      </c>
      <c r="B1" s="94"/>
      <c r="C1" s="94"/>
      <c r="D1" s="94"/>
    </row>
    <row r="3" spans="1:4" x14ac:dyDescent="0.25">
      <c r="A3" s="95" t="s">
        <v>1</v>
      </c>
      <c r="B3" s="96"/>
      <c r="C3" s="96"/>
      <c r="D3" s="97"/>
    </row>
    <row r="5" spans="1:4" x14ac:dyDescent="0.25">
      <c r="A5" s="98" t="s">
        <v>335</v>
      </c>
      <c r="B5" s="92"/>
      <c r="C5" s="92"/>
    </row>
    <row r="7" spans="1:4" x14ac:dyDescent="0.25">
      <c r="D7" s="90" t="s">
        <v>2</v>
      </c>
    </row>
    <row r="8" spans="1:4" ht="22.5" x14ac:dyDescent="0.25">
      <c r="A8" s="18" t="s">
        <v>3</v>
      </c>
      <c r="B8" s="19" t="s">
        <v>4</v>
      </c>
      <c r="C8" s="18" t="s">
        <v>5</v>
      </c>
      <c r="D8" s="5" t="s">
        <v>6</v>
      </c>
    </row>
    <row r="9" spans="1:4" x14ac:dyDescent="0.25">
      <c r="A9" s="20" t="s">
        <v>7</v>
      </c>
      <c r="B9" s="21" t="s">
        <v>8</v>
      </c>
      <c r="C9" s="20" t="s">
        <v>9</v>
      </c>
      <c r="D9" s="6" t="s">
        <v>10</v>
      </c>
    </row>
    <row r="10" spans="1:4" x14ac:dyDescent="0.25">
      <c r="A10" s="22" t="s">
        <v>11</v>
      </c>
      <c r="B10" s="21" t="s">
        <v>12</v>
      </c>
      <c r="C10" s="78" t="s">
        <v>12</v>
      </c>
      <c r="D10" s="7" t="s">
        <v>12</v>
      </c>
    </row>
    <row r="11" spans="1:4" x14ac:dyDescent="0.25">
      <c r="A11" s="23" t="s">
        <v>13</v>
      </c>
      <c r="B11" s="21" t="s">
        <v>14</v>
      </c>
      <c r="C11" s="79">
        <f>C13+C14</f>
        <v>5973</v>
      </c>
      <c r="D11" s="8">
        <f>D13+D14</f>
        <v>333582</v>
      </c>
    </row>
    <row r="12" spans="1:4" x14ac:dyDescent="0.25">
      <c r="A12" s="23" t="s">
        <v>15</v>
      </c>
      <c r="B12" s="21" t="s">
        <v>12</v>
      </c>
      <c r="C12" s="78" t="s">
        <v>12</v>
      </c>
      <c r="D12" s="7" t="s">
        <v>12</v>
      </c>
    </row>
    <row r="13" spans="1:4" x14ac:dyDescent="0.25">
      <c r="A13" s="23" t="s">
        <v>16</v>
      </c>
      <c r="B13" s="21" t="s">
        <v>17</v>
      </c>
      <c r="C13" s="79">
        <v>8</v>
      </c>
      <c r="D13" s="8">
        <v>209</v>
      </c>
    </row>
    <row r="14" spans="1:4" ht="22.5" x14ac:dyDescent="0.25">
      <c r="A14" s="23" t="s">
        <v>18</v>
      </c>
      <c r="B14" s="21" t="s">
        <v>19</v>
      </c>
      <c r="C14" s="79">
        <v>5965</v>
      </c>
      <c r="D14" s="8">
        <v>333373</v>
      </c>
    </row>
    <row r="15" spans="1:4" x14ac:dyDescent="0.25">
      <c r="A15" s="23" t="s">
        <v>20</v>
      </c>
      <c r="B15" s="21" t="s">
        <v>8</v>
      </c>
      <c r="C15" s="79">
        <v>0</v>
      </c>
      <c r="D15" s="8">
        <v>0</v>
      </c>
    </row>
    <row r="16" spans="1:4" x14ac:dyDescent="0.25">
      <c r="A16" s="23" t="s">
        <v>21</v>
      </c>
      <c r="B16" s="21" t="s">
        <v>9</v>
      </c>
      <c r="C16" s="79">
        <v>0</v>
      </c>
      <c r="D16" s="8">
        <v>0</v>
      </c>
    </row>
    <row r="17" spans="1:4" x14ac:dyDescent="0.25">
      <c r="A17" s="23" t="s">
        <v>15</v>
      </c>
      <c r="B17" s="21" t="s">
        <v>12</v>
      </c>
      <c r="C17" s="78" t="s">
        <v>12</v>
      </c>
      <c r="D17" s="7" t="s">
        <v>12</v>
      </c>
    </row>
    <row r="18" spans="1:4" x14ac:dyDescent="0.25">
      <c r="A18" s="23" t="s">
        <v>22</v>
      </c>
      <c r="B18" s="21" t="s">
        <v>23</v>
      </c>
      <c r="C18" s="79">
        <v>0</v>
      </c>
      <c r="D18" s="8">
        <v>0</v>
      </c>
    </row>
    <row r="19" spans="1:4" x14ac:dyDescent="0.25">
      <c r="A19" s="23" t="s">
        <v>24</v>
      </c>
      <c r="B19" s="21" t="s">
        <v>10</v>
      </c>
      <c r="C19" s="79">
        <v>26148</v>
      </c>
      <c r="D19" s="8">
        <v>0</v>
      </c>
    </row>
    <row r="20" spans="1:4" x14ac:dyDescent="0.25">
      <c r="A20" s="23" t="s">
        <v>15</v>
      </c>
      <c r="B20" s="21" t="s">
        <v>12</v>
      </c>
      <c r="C20" s="78" t="s">
        <v>12</v>
      </c>
      <c r="D20" s="7" t="s">
        <v>12</v>
      </c>
    </row>
    <row r="21" spans="1:4" x14ac:dyDescent="0.25">
      <c r="A21" s="23" t="s">
        <v>22</v>
      </c>
      <c r="B21" s="21" t="s">
        <v>25</v>
      </c>
      <c r="C21" s="79">
        <v>148</v>
      </c>
      <c r="D21" s="8">
        <v>0</v>
      </c>
    </row>
    <row r="22" spans="1:4" ht="22.5" x14ac:dyDescent="0.25">
      <c r="A22" s="23" t="s">
        <v>26</v>
      </c>
      <c r="B22" s="21" t="s">
        <v>27</v>
      </c>
      <c r="C22" s="79">
        <v>509965</v>
      </c>
      <c r="D22" s="8">
        <v>12363</v>
      </c>
    </row>
    <row r="23" spans="1:4" x14ac:dyDescent="0.25">
      <c r="A23" s="23" t="s">
        <v>22</v>
      </c>
      <c r="B23" s="21" t="s">
        <v>28</v>
      </c>
      <c r="C23" s="79">
        <v>7521</v>
      </c>
      <c r="D23" s="8">
        <v>318</v>
      </c>
    </row>
    <row r="24" spans="1:4" ht="22.5" x14ac:dyDescent="0.25">
      <c r="A24" s="23" t="s">
        <v>29</v>
      </c>
      <c r="B24" s="21" t="s">
        <v>30</v>
      </c>
      <c r="C24" s="79">
        <v>0</v>
      </c>
      <c r="D24" s="8">
        <v>0</v>
      </c>
    </row>
    <row r="25" spans="1:4" x14ac:dyDescent="0.25">
      <c r="A25" s="23" t="s">
        <v>15</v>
      </c>
      <c r="B25" s="21" t="s">
        <v>12</v>
      </c>
      <c r="C25" s="78" t="s">
        <v>12</v>
      </c>
      <c r="D25" s="7" t="s">
        <v>12</v>
      </c>
    </row>
    <row r="26" spans="1:4" x14ac:dyDescent="0.25">
      <c r="A26" s="23" t="s">
        <v>31</v>
      </c>
      <c r="B26" s="21" t="s">
        <v>32</v>
      </c>
      <c r="C26" s="79">
        <v>0</v>
      </c>
      <c r="D26" s="8">
        <v>0</v>
      </c>
    </row>
    <row r="27" spans="1:4" ht="22.5" x14ac:dyDescent="0.25">
      <c r="A27" s="23" t="s">
        <v>33</v>
      </c>
      <c r="B27" s="21" t="s">
        <v>34</v>
      </c>
      <c r="C27" s="79">
        <v>0</v>
      </c>
      <c r="D27" s="8">
        <v>0</v>
      </c>
    </row>
    <row r="28" spans="1:4" x14ac:dyDescent="0.25">
      <c r="A28" s="23" t="s">
        <v>15</v>
      </c>
      <c r="B28" s="21" t="s">
        <v>12</v>
      </c>
      <c r="C28" s="78" t="s">
        <v>12</v>
      </c>
      <c r="D28" s="7" t="s">
        <v>12</v>
      </c>
    </row>
    <row r="29" spans="1:4" x14ac:dyDescent="0.25">
      <c r="A29" s="23" t="s">
        <v>31</v>
      </c>
      <c r="B29" s="21" t="s">
        <v>35</v>
      </c>
      <c r="C29" s="79">
        <v>0</v>
      </c>
      <c r="D29" s="8">
        <v>0</v>
      </c>
    </row>
    <row r="30" spans="1:4" x14ac:dyDescent="0.25">
      <c r="A30" s="23" t="s">
        <v>36</v>
      </c>
      <c r="B30" s="21" t="s">
        <v>37</v>
      </c>
      <c r="C30" s="79">
        <v>0</v>
      </c>
      <c r="D30" s="8">
        <v>0</v>
      </c>
    </row>
    <row r="31" spans="1:4" x14ac:dyDescent="0.25">
      <c r="A31" s="23" t="s">
        <v>38</v>
      </c>
      <c r="B31" s="21" t="s">
        <v>39</v>
      </c>
      <c r="C31" s="79">
        <v>10000</v>
      </c>
      <c r="D31" s="8">
        <v>0</v>
      </c>
    </row>
    <row r="32" spans="1:4" x14ac:dyDescent="0.25">
      <c r="A32" s="23" t="s">
        <v>40</v>
      </c>
      <c r="B32" s="21" t="s">
        <v>41</v>
      </c>
      <c r="C32" s="79">
        <v>1087</v>
      </c>
      <c r="D32" s="8">
        <v>186</v>
      </c>
    </row>
    <row r="33" spans="1:4" x14ac:dyDescent="0.25">
      <c r="A33" s="23" t="s">
        <v>42</v>
      </c>
      <c r="B33" s="21" t="s">
        <v>43</v>
      </c>
      <c r="C33" s="79">
        <v>0</v>
      </c>
      <c r="D33" s="8">
        <v>0</v>
      </c>
    </row>
    <row r="34" spans="1:4" x14ac:dyDescent="0.25">
      <c r="A34" s="23" t="s">
        <v>44</v>
      </c>
      <c r="B34" s="21" t="s">
        <v>45</v>
      </c>
      <c r="C34" s="79">
        <v>189795</v>
      </c>
      <c r="D34" s="8">
        <v>190134</v>
      </c>
    </row>
    <row r="35" spans="1:4" x14ac:dyDescent="0.25">
      <c r="A35" s="23" t="s">
        <v>46</v>
      </c>
      <c r="B35" s="21" t="s">
        <v>47</v>
      </c>
      <c r="C35" s="79">
        <v>521</v>
      </c>
      <c r="D35" s="8">
        <v>634</v>
      </c>
    </row>
    <row r="36" spans="1:4" x14ac:dyDescent="0.25">
      <c r="A36" s="23" t="s">
        <v>48</v>
      </c>
      <c r="B36" s="21" t="s">
        <v>49</v>
      </c>
      <c r="C36" s="79">
        <v>12811</v>
      </c>
      <c r="D36" s="8">
        <v>1496</v>
      </c>
    </row>
    <row r="37" spans="1:4" x14ac:dyDescent="0.25">
      <c r="A37" s="23" t="s">
        <v>50</v>
      </c>
      <c r="B37" s="21" t="s">
        <v>51</v>
      </c>
      <c r="C37" s="79">
        <v>2129</v>
      </c>
      <c r="D37" s="8">
        <v>11901</v>
      </c>
    </row>
    <row r="38" spans="1:4" x14ac:dyDescent="0.25">
      <c r="A38" s="23" t="s">
        <v>15</v>
      </c>
      <c r="B38" s="21" t="s">
        <v>12</v>
      </c>
      <c r="C38" s="78" t="s">
        <v>12</v>
      </c>
      <c r="D38" s="7" t="s">
        <v>12</v>
      </c>
    </row>
    <row r="39" spans="1:4" x14ac:dyDescent="0.25">
      <c r="A39" s="23" t="s">
        <v>52</v>
      </c>
      <c r="B39" s="21" t="s">
        <v>53</v>
      </c>
      <c r="C39" s="79">
        <v>0</v>
      </c>
      <c r="D39" s="9">
        <v>0</v>
      </c>
    </row>
    <row r="40" spans="1:4" x14ac:dyDescent="0.25">
      <c r="A40" s="23" t="s">
        <v>54</v>
      </c>
      <c r="B40" s="24" t="s">
        <v>55</v>
      </c>
      <c r="C40" s="79">
        <v>0</v>
      </c>
      <c r="D40" s="10">
        <v>0</v>
      </c>
    </row>
    <row r="41" spans="1:4" x14ac:dyDescent="0.25">
      <c r="A41" s="23" t="s">
        <v>56</v>
      </c>
      <c r="B41" s="25" t="s">
        <v>57</v>
      </c>
      <c r="C41" s="79"/>
      <c r="D41" s="10">
        <v>0</v>
      </c>
    </row>
    <row r="42" spans="1:4" x14ac:dyDescent="0.25">
      <c r="A42" s="23" t="s">
        <v>58</v>
      </c>
      <c r="B42" s="25" t="s">
        <v>59</v>
      </c>
      <c r="C42" s="79">
        <v>280</v>
      </c>
      <c r="D42" s="10">
        <v>280</v>
      </c>
    </row>
    <row r="43" spans="1:4" x14ac:dyDescent="0.25">
      <c r="A43" s="23" t="s">
        <v>60</v>
      </c>
      <c r="B43" s="25" t="s">
        <v>61</v>
      </c>
      <c r="C43" s="79">
        <v>0</v>
      </c>
      <c r="D43" s="10">
        <v>0</v>
      </c>
    </row>
    <row r="44" spans="1:4" x14ac:dyDescent="0.25">
      <c r="A44" s="23" t="s">
        <v>62</v>
      </c>
      <c r="B44" s="25" t="s">
        <v>63</v>
      </c>
      <c r="C44" s="79">
        <v>1849</v>
      </c>
      <c r="D44" s="10">
        <v>11621</v>
      </c>
    </row>
    <row r="45" spans="1:4" x14ac:dyDescent="0.25">
      <c r="A45" s="23" t="s">
        <v>64</v>
      </c>
      <c r="B45" s="25" t="s">
        <v>65</v>
      </c>
      <c r="C45" s="79">
        <v>0</v>
      </c>
      <c r="D45" s="10">
        <v>0</v>
      </c>
    </row>
    <row r="46" spans="1:4" x14ac:dyDescent="0.25">
      <c r="A46" s="23" t="s">
        <v>66</v>
      </c>
      <c r="B46" s="25" t="s">
        <v>67</v>
      </c>
      <c r="C46" s="79">
        <v>0</v>
      </c>
      <c r="D46" s="10">
        <v>0</v>
      </c>
    </row>
    <row r="47" spans="1:4" x14ac:dyDescent="0.25">
      <c r="A47" s="23" t="s">
        <v>68</v>
      </c>
      <c r="B47" s="25" t="s">
        <v>69</v>
      </c>
      <c r="C47" s="79">
        <v>0</v>
      </c>
      <c r="D47" s="10">
        <v>0</v>
      </c>
    </row>
    <row r="48" spans="1:4" x14ac:dyDescent="0.25">
      <c r="A48" s="23" t="s">
        <v>70</v>
      </c>
      <c r="B48" s="25" t="s">
        <v>71</v>
      </c>
      <c r="C48" s="79">
        <v>0</v>
      </c>
      <c r="D48" s="10">
        <v>0</v>
      </c>
    </row>
    <row r="49" spans="1:4" x14ac:dyDescent="0.25">
      <c r="A49" s="23" t="s">
        <v>72</v>
      </c>
      <c r="B49" s="25" t="s">
        <v>73</v>
      </c>
      <c r="C49" s="79">
        <v>0</v>
      </c>
      <c r="D49" s="10">
        <v>0</v>
      </c>
    </row>
    <row r="50" spans="1:4" x14ac:dyDescent="0.25">
      <c r="A50" s="23" t="s">
        <v>74</v>
      </c>
      <c r="B50" s="25" t="s">
        <v>75</v>
      </c>
      <c r="C50" s="79">
        <v>0</v>
      </c>
      <c r="D50" s="10">
        <v>0</v>
      </c>
    </row>
    <row r="51" spans="1:4" x14ac:dyDescent="0.25">
      <c r="A51" s="23" t="s">
        <v>15</v>
      </c>
      <c r="B51" s="25" t="s">
        <v>12</v>
      </c>
      <c r="C51" s="78" t="s">
        <v>12</v>
      </c>
      <c r="D51" s="11" t="s">
        <v>12</v>
      </c>
    </row>
    <row r="52" spans="1:4" x14ac:dyDescent="0.25">
      <c r="A52" s="23" t="s">
        <v>76</v>
      </c>
      <c r="B52" s="25" t="s">
        <v>77</v>
      </c>
      <c r="C52" s="79">
        <v>0</v>
      </c>
      <c r="D52" s="10">
        <v>0</v>
      </c>
    </row>
    <row r="53" spans="1:4" x14ac:dyDescent="0.25">
      <c r="A53" s="23" t="s">
        <v>78</v>
      </c>
      <c r="B53" s="25" t="s">
        <v>79</v>
      </c>
      <c r="C53" s="79">
        <v>0</v>
      </c>
      <c r="D53" s="10">
        <v>0</v>
      </c>
    </row>
    <row r="54" spans="1:4" x14ac:dyDescent="0.25">
      <c r="A54" s="23" t="s">
        <v>80</v>
      </c>
      <c r="B54" s="25" t="s">
        <v>81</v>
      </c>
      <c r="C54" s="79">
        <v>0</v>
      </c>
      <c r="D54" s="10">
        <v>0</v>
      </c>
    </row>
    <row r="55" spans="1:4" x14ac:dyDescent="0.25">
      <c r="A55" s="23" t="s">
        <v>82</v>
      </c>
      <c r="B55" s="25" t="s">
        <v>83</v>
      </c>
      <c r="C55" s="79">
        <v>0</v>
      </c>
      <c r="D55" s="10">
        <v>0</v>
      </c>
    </row>
    <row r="56" spans="1:4" x14ac:dyDescent="0.25">
      <c r="A56" s="23" t="s">
        <v>84</v>
      </c>
      <c r="B56" s="25" t="s">
        <v>85</v>
      </c>
      <c r="C56" s="79">
        <v>1004</v>
      </c>
      <c r="D56" s="10">
        <v>359</v>
      </c>
    </row>
    <row r="57" spans="1:4" x14ac:dyDescent="0.25">
      <c r="A57" s="23" t="s">
        <v>86</v>
      </c>
      <c r="B57" s="25" t="s">
        <v>87</v>
      </c>
      <c r="C57" s="79">
        <v>0</v>
      </c>
      <c r="D57" s="10">
        <v>0</v>
      </c>
    </row>
    <row r="58" spans="1:4" x14ac:dyDescent="0.25">
      <c r="A58" s="23" t="s">
        <v>88</v>
      </c>
      <c r="B58" s="25" t="s">
        <v>89</v>
      </c>
      <c r="C58" s="79">
        <v>0</v>
      </c>
      <c r="D58" s="10">
        <v>0</v>
      </c>
    </row>
    <row r="59" spans="1:4" ht="15" customHeight="1" x14ac:dyDescent="0.25">
      <c r="A59" s="23" t="s">
        <v>90</v>
      </c>
      <c r="B59" s="25" t="s">
        <v>91</v>
      </c>
      <c r="C59" s="79">
        <v>19</v>
      </c>
      <c r="D59" s="10">
        <v>51</v>
      </c>
    </row>
    <row r="60" spans="1:4" s="2" customFormat="1" x14ac:dyDescent="0.25">
      <c r="A60" s="26" t="s">
        <v>92</v>
      </c>
      <c r="B60" s="27" t="s">
        <v>93</v>
      </c>
      <c r="C60" s="12">
        <f>C11+C15+C16+C19+C22+C24+C27+C30+C31+C32+C34+C35+C36+C37+C56+C57+C58+C59</f>
        <v>759452</v>
      </c>
      <c r="D60" s="12">
        <f>D11+D15+D16+D19+D22+D24+D27+D30+D31+D32+D34+D35+D36+D37+D56+D57+D58+D59</f>
        <v>550706</v>
      </c>
    </row>
    <row r="61" spans="1:4" x14ac:dyDescent="0.25">
      <c r="A61" s="23" t="s">
        <v>12</v>
      </c>
      <c r="B61" s="25" t="s">
        <v>12</v>
      </c>
      <c r="C61" s="78" t="s">
        <v>12</v>
      </c>
      <c r="D61" s="11" t="s">
        <v>12</v>
      </c>
    </row>
    <row r="62" spans="1:4" x14ac:dyDescent="0.25">
      <c r="A62" s="22" t="s">
        <v>94</v>
      </c>
      <c r="B62" s="25" t="s">
        <v>12</v>
      </c>
      <c r="C62" s="78" t="s">
        <v>12</v>
      </c>
      <c r="D62" s="11" t="s">
        <v>12</v>
      </c>
    </row>
    <row r="63" spans="1:4" x14ac:dyDescent="0.25">
      <c r="A63" s="23" t="s">
        <v>95</v>
      </c>
      <c r="B63" s="25" t="s">
        <v>96</v>
      </c>
      <c r="C63" s="79">
        <v>250106</v>
      </c>
      <c r="D63" s="10">
        <v>0</v>
      </c>
    </row>
    <row r="64" spans="1:4" x14ac:dyDescent="0.25">
      <c r="A64" s="23" t="s">
        <v>97</v>
      </c>
      <c r="B64" s="25" t="s">
        <v>98</v>
      </c>
      <c r="C64" s="79">
        <v>0</v>
      </c>
      <c r="D64" s="10">
        <v>0</v>
      </c>
    </row>
    <row r="65" spans="1:4" x14ac:dyDescent="0.25">
      <c r="A65" s="23" t="s">
        <v>99</v>
      </c>
      <c r="B65" s="25" t="s">
        <v>100</v>
      </c>
      <c r="C65" s="79">
        <v>0</v>
      </c>
      <c r="D65" s="10">
        <v>0</v>
      </c>
    </row>
    <row r="66" spans="1:4" x14ac:dyDescent="0.25">
      <c r="A66" s="23" t="s">
        <v>101</v>
      </c>
      <c r="B66" s="25" t="s">
        <v>102</v>
      </c>
      <c r="C66" s="79">
        <v>0</v>
      </c>
      <c r="D66" s="10">
        <v>0</v>
      </c>
    </row>
    <row r="67" spans="1:4" x14ac:dyDescent="0.25">
      <c r="A67" s="23" t="s">
        <v>103</v>
      </c>
      <c r="B67" s="25" t="s">
        <v>104</v>
      </c>
      <c r="C67" s="79">
        <v>1920</v>
      </c>
      <c r="D67" s="10">
        <v>887</v>
      </c>
    </row>
    <row r="68" spans="1:4" x14ac:dyDescent="0.25">
      <c r="A68" s="23" t="s">
        <v>105</v>
      </c>
      <c r="B68" s="25" t="s">
        <v>106</v>
      </c>
      <c r="C68" s="79">
        <v>0</v>
      </c>
      <c r="D68" s="10">
        <v>0</v>
      </c>
    </row>
    <row r="69" spans="1:4" x14ac:dyDescent="0.25">
      <c r="A69" s="23" t="s">
        <v>107</v>
      </c>
      <c r="B69" s="25" t="s">
        <v>108</v>
      </c>
      <c r="C69" s="79">
        <v>198</v>
      </c>
      <c r="D69" s="10">
        <v>188</v>
      </c>
    </row>
    <row r="70" spans="1:4" x14ac:dyDescent="0.25">
      <c r="A70" s="23" t="s">
        <v>109</v>
      </c>
      <c r="B70" s="25" t="s">
        <v>110</v>
      </c>
      <c r="C70" s="79">
        <f>C78+C81+C82+C79</f>
        <v>1042</v>
      </c>
      <c r="D70" s="79">
        <f>D78+D81+D82+D79</f>
        <v>406</v>
      </c>
    </row>
    <row r="71" spans="1:4" x14ac:dyDescent="0.25">
      <c r="A71" s="23" t="s">
        <v>15</v>
      </c>
      <c r="B71" s="25" t="s">
        <v>12</v>
      </c>
      <c r="C71" s="78" t="s">
        <v>12</v>
      </c>
      <c r="D71" s="13" t="s">
        <v>12</v>
      </c>
    </row>
    <row r="72" spans="1:4" x14ac:dyDescent="0.25">
      <c r="A72" s="23" t="s">
        <v>111</v>
      </c>
      <c r="B72" s="28" t="s">
        <v>112</v>
      </c>
      <c r="C72" s="79">
        <v>0</v>
      </c>
      <c r="D72" s="10">
        <v>0</v>
      </c>
    </row>
    <row r="73" spans="1:4" x14ac:dyDescent="0.25">
      <c r="A73" s="29" t="s">
        <v>113</v>
      </c>
      <c r="B73" s="25" t="s">
        <v>114</v>
      </c>
      <c r="C73" s="80">
        <v>0</v>
      </c>
      <c r="D73" s="10">
        <v>0</v>
      </c>
    </row>
    <row r="74" spans="1:4" x14ac:dyDescent="0.25">
      <c r="A74" s="29" t="s">
        <v>115</v>
      </c>
      <c r="B74" s="25" t="s">
        <v>116</v>
      </c>
      <c r="C74" s="80">
        <v>0</v>
      </c>
      <c r="D74" s="10">
        <v>0</v>
      </c>
    </row>
    <row r="75" spans="1:4" x14ac:dyDescent="0.25">
      <c r="A75" s="29" t="s">
        <v>117</v>
      </c>
      <c r="B75" s="25" t="s">
        <v>118</v>
      </c>
      <c r="C75" s="80">
        <v>0</v>
      </c>
      <c r="D75" s="10">
        <v>0</v>
      </c>
    </row>
    <row r="76" spans="1:4" x14ac:dyDescent="0.25">
      <c r="A76" s="29" t="s">
        <v>119</v>
      </c>
      <c r="B76" s="25" t="s">
        <v>120</v>
      </c>
      <c r="C76" s="80">
        <v>0</v>
      </c>
      <c r="D76" s="10">
        <v>0</v>
      </c>
    </row>
    <row r="77" spans="1:4" x14ac:dyDescent="0.25">
      <c r="A77" s="29" t="s">
        <v>121</v>
      </c>
      <c r="B77" s="25" t="s">
        <v>122</v>
      </c>
      <c r="C77" s="80"/>
      <c r="D77" s="10"/>
    </row>
    <row r="78" spans="1:4" x14ac:dyDescent="0.25">
      <c r="A78" s="29" t="s">
        <v>123</v>
      </c>
      <c r="B78" s="25" t="s">
        <v>124</v>
      </c>
      <c r="C78" s="80">
        <v>30</v>
      </c>
      <c r="D78" s="10">
        <v>24</v>
      </c>
    </row>
    <row r="79" spans="1:4" x14ac:dyDescent="0.25">
      <c r="A79" s="29" t="s">
        <v>125</v>
      </c>
      <c r="B79" s="25" t="s">
        <v>126</v>
      </c>
      <c r="C79" s="80">
        <f>45+479</f>
        <v>524</v>
      </c>
      <c r="D79" s="10"/>
    </row>
    <row r="80" spans="1:4" x14ac:dyDescent="0.25">
      <c r="A80" s="29" t="s">
        <v>127</v>
      </c>
      <c r="B80" s="25" t="s">
        <v>128</v>
      </c>
      <c r="C80" s="80"/>
      <c r="D80" s="10"/>
    </row>
    <row r="81" spans="1:4" x14ac:dyDescent="0.25">
      <c r="A81" s="29" t="s">
        <v>129</v>
      </c>
      <c r="B81" s="25" t="s">
        <v>130</v>
      </c>
      <c r="C81" s="80">
        <v>459</v>
      </c>
      <c r="D81" s="10">
        <v>361</v>
      </c>
    </row>
    <row r="82" spans="1:4" x14ac:dyDescent="0.25">
      <c r="A82" s="29" t="s">
        <v>131</v>
      </c>
      <c r="B82" s="25" t="s">
        <v>132</v>
      </c>
      <c r="C82" s="80">
        <v>29</v>
      </c>
      <c r="D82" s="10">
        <v>21</v>
      </c>
    </row>
    <row r="83" spans="1:4" x14ac:dyDescent="0.25">
      <c r="A83" s="29" t="s">
        <v>133</v>
      </c>
      <c r="B83" s="25" t="s">
        <v>134</v>
      </c>
      <c r="C83" s="80">
        <v>0</v>
      </c>
      <c r="D83" s="10">
        <v>0</v>
      </c>
    </row>
    <row r="84" spans="1:4" x14ac:dyDescent="0.25">
      <c r="A84" s="29" t="s">
        <v>74</v>
      </c>
      <c r="B84" s="25" t="s">
        <v>135</v>
      </c>
      <c r="C84" s="80">
        <v>0</v>
      </c>
      <c r="D84" s="10">
        <v>0</v>
      </c>
    </row>
    <row r="85" spans="1:4" x14ac:dyDescent="0.25">
      <c r="A85" s="29" t="s">
        <v>15</v>
      </c>
      <c r="B85" s="25" t="s">
        <v>12</v>
      </c>
      <c r="C85" s="81" t="s">
        <v>12</v>
      </c>
      <c r="D85" s="11" t="s">
        <v>12</v>
      </c>
    </row>
    <row r="86" spans="1:4" x14ac:dyDescent="0.25">
      <c r="A86" s="29" t="s">
        <v>136</v>
      </c>
      <c r="B86" s="25" t="s">
        <v>137</v>
      </c>
      <c r="C86" s="80">
        <v>0</v>
      </c>
      <c r="D86" s="10">
        <v>0</v>
      </c>
    </row>
    <row r="87" spans="1:4" x14ac:dyDescent="0.25">
      <c r="A87" s="29" t="s">
        <v>138</v>
      </c>
      <c r="B87" s="25" t="s">
        <v>139</v>
      </c>
      <c r="C87" s="80">
        <v>0</v>
      </c>
      <c r="D87" s="10">
        <v>0</v>
      </c>
    </row>
    <row r="88" spans="1:4" x14ac:dyDescent="0.25">
      <c r="A88" s="29" t="s">
        <v>140</v>
      </c>
      <c r="B88" s="25" t="s">
        <v>141</v>
      </c>
      <c r="C88" s="80">
        <v>0</v>
      </c>
      <c r="D88" s="10">
        <v>0</v>
      </c>
    </row>
    <row r="89" spans="1:4" x14ac:dyDescent="0.25">
      <c r="A89" s="29" t="s">
        <v>142</v>
      </c>
      <c r="B89" s="25" t="s">
        <v>143</v>
      </c>
      <c r="C89" s="80">
        <v>0</v>
      </c>
      <c r="D89" s="10">
        <v>0</v>
      </c>
    </row>
    <row r="90" spans="1:4" x14ac:dyDescent="0.25">
      <c r="A90" s="29" t="s">
        <v>144</v>
      </c>
      <c r="B90" s="25" t="s">
        <v>145</v>
      </c>
      <c r="C90" s="80">
        <v>783</v>
      </c>
      <c r="D90" s="10">
        <v>1003</v>
      </c>
    </row>
    <row r="91" spans="1:4" x14ac:dyDescent="0.25">
      <c r="A91" s="29" t="s">
        <v>146</v>
      </c>
      <c r="B91" s="25" t="s">
        <v>147</v>
      </c>
      <c r="C91" s="80">
        <v>7876</v>
      </c>
      <c r="D91" s="10">
        <v>7876</v>
      </c>
    </row>
    <row r="92" spans="1:4" x14ac:dyDescent="0.25">
      <c r="A92" s="29" t="s">
        <v>148</v>
      </c>
      <c r="B92" s="25" t="s">
        <v>149</v>
      </c>
      <c r="C92" s="80">
        <v>1819</v>
      </c>
      <c r="D92" s="10">
        <v>1846</v>
      </c>
    </row>
    <row r="93" spans="1:4" x14ac:dyDescent="0.25">
      <c r="A93" s="29" t="s">
        <v>150</v>
      </c>
      <c r="B93" s="25" t="s">
        <v>151</v>
      </c>
      <c r="C93" s="80">
        <v>2720</v>
      </c>
      <c r="D93" s="10">
        <v>0</v>
      </c>
    </row>
    <row r="94" spans="1:4" x14ac:dyDescent="0.25">
      <c r="A94" s="29" t="s">
        <v>152</v>
      </c>
      <c r="B94" s="25" t="s">
        <v>153</v>
      </c>
      <c r="C94" s="80">
        <v>578</v>
      </c>
      <c r="D94" s="10">
        <v>594</v>
      </c>
    </row>
    <row r="95" spans="1:4" s="2" customFormat="1" x14ac:dyDescent="0.25">
      <c r="A95" s="30" t="s">
        <v>154</v>
      </c>
      <c r="B95" s="27" t="s">
        <v>155</v>
      </c>
      <c r="C95" s="12">
        <f>C63+C64+C65+C66+C67+C68+C69+C70+C84+C90+C91+C92+C93+C94</f>
        <v>267042</v>
      </c>
      <c r="D95" s="12">
        <f>D63+D64+D65+D66+D67+D68+D69+D70+D84+D90+D91+D92+D93+D94</f>
        <v>12800</v>
      </c>
    </row>
    <row r="96" spans="1:4" x14ac:dyDescent="0.25">
      <c r="A96" s="29" t="s">
        <v>12</v>
      </c>
      <c r="B96" s="25" t="s">
        <v>12</v>
      </c>
      <c r="C96" s="81" t="s">
        <v>12</v>
      </c>
      <c r="D96" s="11" t="s">
        <v>12</v>
      </c>
    </row>
    <row r="97" spans="1:4" x14ac:dyDescent="0.25">
      <c r="A97" s="31" t="s">
        <v>156</v>
      </c>
      <c r="B97" s="25" t="s">
        <v>12</v>
      </c>
      <c r="C97" s="81" t="s">
        <v>12</v>
      </c>
      <c r="D97" s="11" t="s">
        <v>12</v>
      </c>
    </row>
    <row r="98" spans="1:4" x14ac:dyDescent="0.25">
      <c r="A98" s="29" t="s">
        <v>157</v>
      </c>
      <c r="B98" s="25" t="s">
        <v>158</v>
      </c>
      <c r="C98" s="80">
        <v>648555</v>
      </c>
      <c r="D98" s="10">
        <f>D100+D101</f>
        <v>648555</v>
      </c>
    </row>
    <row r="99" spans="1:4" x14ac:dyDescent="0.25">
      <c r="A99" s="29" t="s">
        <v>15</v>
      </c>
      <c r="B99" s="25" t="s">
        <v>12</v>
      </c>
      <c r="C99" s="81" t="s">
        <v>12</v>
      </c>
      <c r="D99" s="11" t="s">
        <v>12</v>
      </c>
    </row>
    <row r="100" spans="1:4" x14ac:dyDescent="0.25">
      <c r="A100" s="29" t="s">
        <v>159</v>
      </c>
      <c r="B100" s="25" t="s">
        <v>160</v>
      </c>
      <c r="C100" s="80">
        <v>648555</v>
      </c>
      <c r="D100" s="10">
        <v>648555</v>
      </c>
    </row>
    <row r="101" spans="1:4" x14ac:dyDescent="0.25">
      <c r="A101" s="29" t="s">
        <v>161</v>
      </c>
      <c r="B101" s="25" t="s">
        <v>162</v>
      </c>
      <c r="C101" s="80">
        <v>0</v>
      </c>
      <c r="D101" s="10">
        <v>0</v>
      </c>
    </row>
    <row r="102" spans="1:4" x14ac:dyDescent="0.25">
      <c r="A102" s="29" t="s">
        <v>163</v>
      </c>
      <c r="B102" s="25" t="s">
        <v>164</v>
      </c>
      <c r="C102" s="80">
        <v>0</v>
      </c>
      <c r="D102" s="14">
        <v>0</v>
      </c>
    </row>
    <row r="103" spans="1:4" x14ac:dyDescent="0.25">
      <c r="A103" s="29" t="s">
        <v>165</v>
      </c>
      <c r="B103" s="28" t="s">
        <v>166</v>
      </c>
      <c r="C103" s="80">
        <v>-149486</v>
      </c>
      <c r="D103" s="15">
        <v>-149486</v>
      </c>
    </row>
    <row r="104" spans="1:4" x14ac:dyDescent="0.25">
      <c r="A104" s="32" t="s">
        <v>167</v>
      </c>
      <c r="B104" s="33" t="s">
        <v>168</v>
      </c>
      <c r="C104" s="82">
        <v>0</v>
      </c>
      <c r="D104" s="15"/>
    </row>
    <row r="105" spans="1:4" x14ac:dyDescent="0.25">
      <c r="A105" s="34" t="s">
        <v>15</v>
      </c>
      <c r="B105" s="33" t="s">
        <v>12</v>
      </c>
      <c r="C105" s="16" t="s">
        <v>12</v>
      </c>
      <c r="D105" s="16" t="s">
        <v>12</v>
      </c>
    </row>
    <row r="106" spans="1:4" x14ac:dyDescent="0.25">
      <c r="A106" s="34" t="s">
        <v>169</v>
      </c>
      <c r="B106" s="33" t="s">
        <v>170</v>
      </c>
      <c r="C106" s="15">
        <v>0</v>
      </c>
      <c r="D106" s="15">
        <v>0</v>
      </c>
    </row>
    <row r="107" spans="1:4" x14ac:dyDescent="0.25">
      <c r="A107" s="34" t="s">
        <v>171</v>
      </c>
      <c r="B107" s="33" t="s">
        <v>172</v>
      </c>
      <c r="C107" s="15">
        <v>0</v>
      </c>
      <c r="D107" s="15">
        <v>0</v>
      </c>
    </row>
    <row r="108" spans="1:4" x14ac:dyDescent="0.25">
      <c r="A108" s="34" t="s">
        <v>173</v>
      </c>
      <c r="B108" s="33" t="s">
        <v>174</v>
      </c>
      <c r="C108" s="15">
        <v>0</v>
      </c>
      <c r="D108" s="15">
        <v>0</v>
      </c>
    </row>
    <row r="109" spans="1:4" x14ac:dyDescent="0.25">
      <c r="A109" s="34" t="s">
        <v>175</v>
      </c>
      <c r="B109" s="33" t="s">
        <v>176</v>
      </c>
      <c r="C109" s="15">
        <f>C111+C112</f>
        <v>-6659</v>
      </c>
      <c r="D109" s="15">
        <f>D111+D112</f>
        <v>38837</v>
      </c>
    </row>
    <row r="110" spans="1:4" x14ac:dyDescent="0.25">
      <c r="A110" s="34" t="s">
        <v>15</v>
      </c>
      <c r="B110" s="33" t="s">
        <v>12</v>
      </c>
      <c r="C110" s="16" t="s">
        <v>12</v>
      </c>
      <c r="D110" s="16" t="s">
        <v>12</v>
      </c>
    </row>
    <row r="111" spans="1:4" x14ac:dyDescent="0.25">
      <c r="A111" s="34" t="s">
        <v>177</v>
      </c>
      <c r="B111" s="33" t="s">
        <v>178</v>
      </c>
      <c r="C111" s="15">
        <v>38837</v>
      </c>
      <c r="D111" s="15">
        <v>7151</v>
      </c>
    </row>
    <row r="112" spans="1:4" x14ac:dyDescent="0.25">
      <c r="A112" s="34" t="s">
        <v>179</v>
      </c>
      <c r="B112" s="33" t="s">
        <v>180</v>
      </c>
      <c r="C112" s="15">
        <v>-45496</v>
      </c>
      <c r="D112" s="15">
        <v>31686</v>
      </c>
    </row>
    <row r="113" spans="1:5" s="2" customFormat="1" x14ac:dyDescent="0.25">
      <c r="A113" s="35" t="s">
        <v>181</v>
      </c>
      <c r="B113" s="36" t="s">
        <v>182</v>
      </c>
      <c r="C113" s="17">
        <f>C98+C102+C103+C104+C108+C109</f>
        <v>492410</v>
      </c>
      <c r="D113" s="17">
        <f>D98+D102+D103+D104+D108+D109</f>
        <v>537906</v>
      </c>
    </row>
    <row r="114" spans="1:5" x14ac:dyDescent="0.25">
      <c r="A114" s="34" t="s">
        <v>12</v>
      </c>
      <c r="B114" s="33" t="s">
        <v>12</v>
      </c>
      <c r="C114" s="16" t="s">
        <v>12</v>
      </c>
      <c r="D114" s="16" t="s">
        <v>12</v>
      </c>
    </row>
    <row r="115" spans="1:5" s="2" customFormat="1" x14ac:dyDescent="0.25">
      <c r="A115" s="37" t="s">
        <v>183</v>
      </c>
      <c r="B115" s="36" t="s">
        <v>184</v>
      </c>
      <c r="C115" s="17">
        <f>C95+C113</f>
        <v>759452</v>
      </c>
      <c r="D115" s="17">
        <f>D95+D113</f>
        <v>550706</v>
      </c>
      <c r="E115" s="2">
        <f>C115-C60</f>
        <v>0</v>
      </c>
    </row>
    <row r="117" spans="1:5" x14ac:dyDescent="0.25">
      <c r="A117" s="4" t="s">
        <v>185</v>
      </c>
    </row>
    <row r="119" spans="1:5" ht="28.5" customHeight="1" x14ac:dyDescent="0.25">
      <c r="A119" s="99" t="s">
        <v>336</v>
      </c>
      <c r="B119" s="100"/>
      <c r="C119" s="100"/>
      <c r="D119" s="101"/>
    </row>
    <row r="121" spans="1:5" x14ac:dyDescent="0.25">
      <c r="A121" s="4" t="s">
        <v>186</v>
      </c>
      <c r="B121" s="91" t="s">
        <v>12</v>
      </c>
      <c r="C121" s="92"/>
      <c r="D121" s="90" t="s">
        <v>187</v>
      </c>
    </row>
    <row r="123" spans="1:5" x14ac:dyDescent="0.25">
      <c r="A123" s="4" t="s">
        <v>188</v>
      </c>
      <c r="B123" s="91" t="s">
        <v>12</v>
      </c>
      <c r="C123" s="92"/>
      <c r="D123" s="90" t="s">
        <v>187</v>
      </c>
    </row>
    <row r="125" spans="1:5" x14ac:dyDescent="0.25">
      <c r="A125" s="4" t="s">
        <v>189</v>
      </c>
      <c r="B125" s="91" t="s">
        <v>12</v>
      </c>
      <c r="C125" s="92"/>
      <c r="D125" s="90" t="s">
        <v>187</v>
      </c>
    </row>
    <row r="127" spans="1:5" x14ac:dyDescent="0.25">
      <c r="A127" s="4" t="s">
        <v>190</v>
      </c>
      <c r="B127" s="91" t="s">
        <v>12</v>
      </c>
      <c r="C127" s="92"/>
    </row>
  </sheetData>
  <mergeCells count="8">
    <mergeCell ref="B125:C125"/>
    <mergeCell ref="B127:C127"/>
    <mergeCell ref="A1:D1"/>
    <mergeCell ref="A3:D3"/>
    <mergeCell ref="A5:C5"/>
    <mergeCell ref="A119:D119"/>
    <mergeCell ref="B121:C121"/>
    <mergeCell ref="B123:C123"/>
  </mergeCells>
  <phoneticPr fontId="7" type="noConversion"/>
  <pageMargins left="0" right="0" top="0" bottom="0" header="0.3" footer="0.3"/>
  <pageSetup paperSize="9" scale="78" orientation="portrait" r:id="rId1"/>
  <rowBreaks count="2" manualBreakCount="2">
    <brk id="61" max="3" man="1"/>
    <brk id="128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J125"/>
  <sheetViews>
    <sheetView view="pageBreakPreview" topLeftCell="A106" zoomScaleNormal="100" zoomScaleSheetLayoutView="100" workbookViewId="0">
      <selection activeCell="G7" sqref="G1:K65536"/>
    </sheetView>
  </sheetViews>
  <sheetFormatPr defaultRowHeight="15" x14ac:dyDescent="0.25"/>
  <cols>
    <col min="1" max="1" width="50.7109375" style="38" customWidth="1"/>
    <col min="2" max="2" width="10.7109375" style="38" customWidth="1"/>
    <col min="3" max="4" width="17" style="38" customWidth="1"/>
    <col min="5" max="6" width="17" style="3" customWidth="1"/>
    <col min="7" max="7" width="15.140625" style="3" hidden="1" customWidth="1"/>
    <col min="8" max="8" width="12.5703125" style="3" hidden="1" customWidth="1"/>
    <col min="9" max="9" width="0" style="3" hidden="1" customWidth="1"/>
    <col min="10" max="10" width="0" style="38" hidden="1" customWidth="1"/>
    <col min="11" max="11" width="0" style="3" hidden="1" customWidth="1"/>
    <col min="12" max="16384" width="9.140625" style="3"/>
  </cols>
  <sheetData>
    <row r="1" spans="1:10" x14ac:dyDescent="0.25">
      <c r="A1" s="102" t="s">
        <v>191</v>
      </c>
      <c r="B1" s="92"/>
      <c r="C1" s="92"/>
      <c r="D1" s="92"/>
      <c r="E1" s="92"/>
      <c r="F1" s="92"/>
    </row>
    <row r="2" spans="1:10" x14ac:dyDescent="0.25">
      <c r="A2" s="3"/>
      <c r="B2" s="3"/>
      <c r="C2" s="3"/>
      <c r="D2" s="3"/>
    </row>
    <row r="3" spans="1:10" x14ac:dyDescent="0.25">
      <c r="A3" s="3"/>
      <c r="B3" s="103" t="s">
        <v>1</v>
      </c>
      <c r="C3" s="104"/>
      <c r="D3" s="104"/>
      <c r="E3" s="105"/>
    </row>
    <row r="4" spans="1:10" x14ac:dyDescent="0.25">
      <c r="A4" s="3"/>
      <c r="B4" s="3"/>
      <c r="C4" s="3"/>
      <c r="D4" s="3"/>
    </row>
    <row r="5" spans="1:10" x14ac:dyDescent="0.25">
      <c r="A5" s="98" t="s">
        <v>335</v>
      </c>
      <c r="B5" s="92"/>
      <c r="C5" s="92"/>
      <c r="D5" s="3"/>
    </row>
    <row r="6" spans="1:10" x14ac:dyDescent="0.25">
      <c r="A6" s="3"/>
      <c r="B6" s="3"/>
      <c r="C6" s="3"/>
      <c r="D6" s="3">
        <v>2017</v>
      </c>
      <c r="F6" s="3">
        <v>2016</v>
      </c>
    </row>
    <row r="7" spans="1:10" x14ac:dyDescent="0.25">
      <c r="A7" s="3"/>
      <c r="B7" s="3"/>
      <c r="C7" s="3"/>
      <c r="D7" s="3"/>
      <c r="F7" s="90" t="s">
        <v>2</v>
      </c>
    </row>
    <row r="8" spans="1:10" ht="56.25" x14ac:dyDescent="0.25">
      <c r="A8" s="72" t="s">
        <v>192</v>
      </c>
      <c r="B8" s="73" t="s">
        <v>4</v>
      </c>
      <c r="C8" s="72" t="s">
        <v>193</v>
      </c>
      <c r="D8" s="73" t="s">
        <v>194</v>
      </c>
      <c r="E8" s="72" t="s">
        <v>195</v>
      </c>
      <c r="F8" s="74" t="s">
        <v>196</v>
      </c>
      <c r="I8" s="3">
        <v>2017</v>
      </c>
      <c r="J8" s="38">
        <v>2016</v>
      </c>
    </row>
    <row r="9" spans="1:10" x14ac:dyDescent="0.25">
      <c r="A9" s="72" t="s">
        <v>7</v>
      </c>
      <c r="B9" s="73" t="s">
        <v>8</v>
      </c>
      <c r="C9" s="75" t="s">
        <v>9</v>
      </c>
      <c r="D9" s="76" t="s">
        <v>10</v>
      </c>
      <c r="E9" s="75" t="s">
        <v>27</v>
      </c>
      <c r="F9" s="77" t="s">
        <v>30</v>
      </c>
    </row>
    <row r="10" spans="1:10" x14ac:dyDescent="0.25">
      <c r="A10" s="51" t="s">
        <v>197</v>
      </c>
      <c r="B10" s="52" t="s">
        <v>14</v>
      </c>
      <c r="C10" s="39">
        <f>D10-I10</f>
        <v>2768</v>
      </c>
      <c r="D10" s="39">
        <f>D12+D13+D14+D24+D25</f>
        <v>8357</v>
      </c>
      <c r="E10" s="39">
        <v>32840</v>
      </c>
      <c r="F10" s="39">
        <f>F12+F13+F14+F24+F25</f>
        <v>35934</v>
      </c>
      <c r="I10" s="3">
        <v>5589</v>
      </c>
      <c r="J10" s="38">
        <v>3294</v>
      </c>
    </row>
    <row r="11" spans="1:10" x14ac:dyDescent="0.25">
      <c r="A11" s="53" t="s">
        <v>198</v>
      </c>
      <c r="B11" s="52" t="s">
        <v>12</v>
      </c>
      <c r="C11" s="39"/>
      <c r="D11" s="40" t="s">
        <v>12</v>
      </c>
      <c r="E11" s="45"/>
      <c r="F11" s="63" t="s">
        <v>12</v>
      </c>
    </row>
    <row r="12" spans="1:10" x14ac:dyDescent="0.25">
      <c r="A12" s="54" t="s">
        <v>199</v>
      </c>
      <c r="B12" s="52" t="s">
        <v>17</v>
      </c>
      <c r="C12" s="39">
        <f t="shared" ref="C12:C75" si="0">D12-I12</f>
        <v>0</v>
      </c>
      <c r="D12" s="39">
        <v>0</v>
      </c>
      <c r="E12" s="45">
        <f t="shared" ref="E12:E75" si="1">F12-J12</f>
        <v>0</v>
      </c>
      <c r="F12" s="62">
        <v>0</v>
      </c>
    </row>
    <row r="13" spans="1:10" x14ac:dyDescent="0.25">
      <c r="A13" s="54" t="s">
        <v>200</v>
      </c>
      <c r="B13" s="52" t="s">
        <v>19</v>
      </c>
      <c r="C13" s="39">
        <f t="shared" si="0"/>
        <v>0</v>
      </c>
      <c r="D13" s="39">
        <v>436</v>
      </c>
      <c r="E13" s="45">
        <f t="shared" si="1"/>
        <v>2</v>
      </c>
      <c r="F13" s="62">
        <v>11</v>
      </c>
      <c r="I13" s="3">
        <v>436</v>
      </c>
      <c r="J13" s="38">
        <v>9</v>
      </c>
    </row>
    <row r="14" spans="1:10" x14ac:dyDescent="0.25">
      <c r="A14" s="54" t="s">
        <v>201</v>
      </c>
      <c r="B14" s="52" t="s">
        <v>202</v>
      </c>
      <c r="C14" s="39">
        <f>D14-I14</f>
        <v>2524</v>
      </c>
      <c r="D14" s="39">
        <v>6890</v>
      </c>
      <c r="E14" s="45">
        <v>32440</v>
      </c>
      <c r="F14" s="62">
        <v>32863</v>
      </c>
      <c r="I14" s="3">
        <v>4366</v>
      </c>
      <c r="J14" s="38">
        <v>623</v>
      </c>
    </row>
    <row r="15" spans="1:10" x14ac:dyDescent="0.25">
      <c r="A15" s="53" t="s">
        <v>198</v>
      </c>
      <c r="B15" s="52" t="s">
        <v>12</v>
      </c>
      <c r="C15" s="39"/>
      <c r="D15" s="40" t="s">
        <v>12</v>
      </c>
      <c r="E15" s="45"/>
      <c r="F15" s="63" t="s">
        <v>12</v>
      </c>
    </row>
    <row r="16" spans="1:10" ht="22.5" x14ac:dyDescent="0.25">
      <c r="A16" s="54" t="s">
        <v>203</v>
      </c>
      <c r="B16" s="52" t="s">
        <v>204</v>
      </c>
      <c r="C16" s="39">
        <f t="shared" si="0"/>
        <v>0</v>
      </c>
      <c r="D16" s="39"/>
      <c r="E16" s="45">
        <f t="shared" si="1"/>
        <v>0</v>
      </c>
      <c r="F16" s="62">
        <v>0</v>
      </c>
      <c r="J16" s="38">
        <v>0</v>
      </c>
    </row>
    <row r="17" spans="1:10" ht="22.5" x14ac:dyDescent="0.25">
      <c r="A17" s="54" t="s">
        <v>205</v>
      </c>
      <c r="B17" s="52" t="s">
        <v>206</v>
      </c>
      <c r="C17" s="39">
        <f t="shared" si="0"/>
        <v>0</v>
      </c>
      <c r="D17" s="39"/>
      <c r="E17" s="45">
        <f t="shared" si="1"/>
        <v>0</v>
      </c>
      <c r="F17" s="62">
        <v>0</v>
      </c>
    </row>
    <row r="18" spans="1:10" ht="22.5" x14ac:dyDescent="0.25">
      <c r="A18" s="54" t="s">
        <v>207</v>
      </c>
      <c r="B18" s="52" t="s">
        <v>208</v>
      </c>
      <c r="C18" s="39">
        <f t="shared" si="0"/>
        <v>0</v>
      </c>
      <c r="D18" s="39">
        <v>0</v>
      </c>
      <c r="E18" s="45">
        <f t="shared" si="1"/>
        <v>0</v>
      </c>
      <c r="F18" s="62">
        <v>0</v>
      </c>
      <c r="I18" s="3">
        <v>0</v>
      </c>
    </row>
    <row r="19" spans="1:10" ht="33.75" x14ac:dyDescent="0.25">
      <c r="A19" s="54" t="s">
        <v>209</v>
      </c>
      <c r="B19" s="52" t="s">
        <v>210</v>
      </c>
      <c r="C19" s="39">
        <v>2524</v>
      </c>
      <c r="D19" s="39">
        <v>6890</v>
      </c>
      <c r="E19" s="45">
        <f>F19-J19</f>
        <v>32440</v>
      </c>
      <c r="F19" s="62">
        <v>32863</v>
      </c>
      <c r="I19" s="3">
        <v>4346</v>
      </c>
      <c r="J19" s="38">
        <v>423</v>
      </c>
    </row>
    <row r="20" spans="1:10" ht="45" x14ac:dyDescent="0.25">
      <c r="A20" s="54" t="s">
        <v>211</v>
      </c>
      <c r="B20" s="52" t="s">
        <v>212</v>
      </c>
      <c r="C20" s="39">
        <f t="shared" si="0"/>
        <v>0</v>
      </c>
      <c r="D20" s="39">
        <v>0</v>
      </c>
      <c r="E20" s="45">
        <v>32136</v>
      </c>
      <c r="F20" s="62">
        <v>32306</v>
      </c>
      <c r="I20" s="3">
        <v>0</v>
      </c>
      <c r="J20" s="38">
        <v>171</v>
      </c>
    </row>
    <row r="21" spans="1:10" ht="22.5" x14ac:dyDescent="0.25">
      <c r="A21" s="54" t="s">
        <v>213</v>
      </c>
      <c r="B21" s="52" t="s">
        <v>214</v>
      </c>
      <c r="C21" s="39">
        <f t="shared" si="0"/>
        <v>4</v>
      </c>
      <c r="D21" s="39">
        <v>24</v>
      </c>
      <c r="E21" s="45">
        <f t="shared" si="1"/>
        <v>16</v>
      </c>
      <c r="F21" s="62">
        <v>46</v>
      </c>
      <c r="I21" s="3">
        <v>20</v>
      </c>
      <c r="J21" s="38">
        <v>30</v>
      </c>
    </row>
    <row r="22" spans="1:10" ht="22.5" x14ac:dyDescent="0.25">
      <c r="A22" s="54" t="s">
        <v>215</v>
      </c>
      <c r="B22" s="52" t="s">
        <v>216</v>
      </c>
      <c r="C22" s="39">
        <f t="shared" si="0"/>
        <v>0</v>
      </c>
      <c r="D22" s="39">
        <v>0</v>
      </c>
      <c r="E22" s="45">
        <f t="shared" si="1"/>
        <v>0</v>
      </c>
      <c r="F22" s="62">
        <v>0</v>
      </c>
    </row>
    <row r="23" spans="1:10" ht="22.5" x14ac:dyDescent="0.25">
      <c r="A23" s="54" t="s">
        <v>217</v>
      </c>
      <c r="B23" s="52" t="s">
        <v>218</v>
      </c>
      <c r="C23" s="39">
        <f t="shared" si="0"/>
        <v>0</v>
      </c>
      <c r="D23" s="39">
        <v>0</v>
      </c>
      <c r="E23" s="45">
        <f t="shared" si="1"/>
        <v>0</v>
      </c>
      <c r="F23" s="62">
        <v>0</v>
      </c>
    </row>
    <row r="24" spans="1:10" x14ac:dyDescent="0.25">
      <c r="A24" s="54" t="s">
        <v>219</v>
      </c>
      <c r="B24" s="52" t="s">
        <v>220</v>
      </c>
      <c r="C24" s="39">
        <f t="shared" si="0"/>
        <v>244</v>
      </c>
      <c r="D24" s="39">
        <v>1031</v>
      </c>
      <c r="E24" s="45">
        <f t="shared" si="1"/>
        <v>398</v>
      </c>
      <c r="F24" s="62">
        <v>3060</v>
      </c>
      <c r="I24" s="3">
        <v>787</v>
      </c>
      <c r="J24" s="38">
        <v>2662</v>
      </c>
    </row>
    <row r="25" spans="1:10" x14ac:dyDescent="0.25">
      <c r="A25" s="54" t="s">
        <v>221</v>
      </c>
      <c r="B25" s="52" t="s">
        <v>222</v>
      </c>
      <c r="C25" s="39">
        <f t="shared" si="0"/>
        <v>0</v>
      </c>
      <c r="D25" s="39">
        <v>0</v>
      </c>
      <c r="E25" s="45">
        <f t="shared" si="1"/>
        <v>0</v>
      </c>
      <c r="F25" s="62">
        <v>0</v>
      </c>
    </row>
    <row r="26" spans="1:10" x14ac:dyDescent="0.25">
      <c r="A26" s="54" t="s">
        <v>223</v>
      </c>
      <c r="B26" s="52" t="s">
        <v>8</v>
      </c>
      <c r="C26" s="39">
        <f t="shared" si="0"/>
        <v>3375</v>
      </c>
      <c r="D26" s="39">
        <f>D31+D32+D35</f>
        <v>10909</v>
      </c>
      <c r="E26" s="45">
        <f t="shared" si="1"/>
        <v>1452</v>
      </c>
      <c r="F26" s="62">
        <f>F32+F35</f>
        <v>13552</v>
      </c>
      <c r="I26" s="3">
        <v>7534</v>
      </c>
      <c r="J26" s="38">
        <v>12100</v>
      </c>
    </row>
    <row r="27" spans="1:10" x14ac:dyDescent="0.25">
      <c r="A27" s="53" t="s">
        <v>15</v>
      </c>
      <c r="B27" s="52" t="s">
        <v>12</v>
      </c>
      <c r="C27" s="39"/>
      <c r="D27" s="40" t="s">
        <v>12</v>
      </c>
      <c r="E27" s="45"/>
      <c r="F27" s="63" t="s">
        <v>12</v>
      </c>
    </row>
    <row r="28" spans="1:10" x14ac:dyDescent="0.25">
      <c r="A28" s="54" t="s">
        <v>224</v>
      </c>
      <c r="B28" s="52" t="s">
        <v>225</v>
      </c>
      <c r="C28" s="39">
        <f t="shared" si="0"/>
        <v>0</v>
      </c>
      <c r="D28" s="39">
        <v>0</v>
      </c>
      <c r="E28" s="45">
        <f t="shared" si="1"/>
        <v>0</v>
      </c>
      <c r="F28" s="64">
        <v>0</v>
      </c>
    </row>
    <row r="29" spans="1:10" x14ac:dyDescent="0.25">
      <c r="A29" s="53" t="s">
        <v>15</v>
      </c>
      <c r="B29" s="55" t="s">
        <v>12</v>
      </c>
      <c r="C29" s="39"/>
      <c r="D29" s="41" t="s">
        <v>12</v>
      </c>
      <c r="E29" s="45"/>
      <c r="F29" s="65" t="s">
        <v>12</v>
      </c>
    </row>
    <row r="30" spans="1:10" x14ac:dyDescent="0.25">
      <c r="A30" s="54" t="s">
        <v>226</v>
      </c>
      <c r="B30" s="56" t="s">
        <v>227</v>
      </c>
      <c r="C30" s="39">
        <f t="shared" si="0"/>
        <v>0</v>
      </c>
      <c r="D30" s="42">
        <v>0</v>
      </c>
      <c r="E30" s="45">
        <f t="shared" si="1"/>
        <v>0</v>
      </c>
      <c r="F30" s="66">
        <v>0</v>
      </c>
    </row>
    <row r="31" spans="1:10" x14ac:dyDescent="0.25">
      <c r="A31" s="54" t="s">
        <v>228</v>
      </c>
      <c r="B31" s="56" t="s">
        <v>229</v>
      </c>
      <c r="C31" s="39">
        <f t="shared" si="0"/>
        <v>1000</v>
      </c>
      <c r="D31" s="42">
        <v>3300</v>
      </c>
      <c r="E31" s="45">
        <f t="shared" si="1"/>
        <v>0</v>
      </c>
      <c r="F31" s="66">
        <v>0</v>
      </c>
      <c r="I31" s="3">
        <v>2300</v>
      </c>
    </row>
    <row r="32" spans="1:10" x14ac:dyDescent="0.25">
      <c r="A32" s="54" t="s">
        <v>230</v>
      </c>
      <c r="B32" s="56" t="s">
        <v>231</v>
      </c>
      <c r="C32" s="39">
        <f t="shared" si="0"/>
        <v>280</v>
      </c>
      <c r="D32" s="42">
        <v>1680</v>
      </c>
      <c r="E32" s="45">
        <f t="shared" si="1"/>
        <v>250</v>
      </c>
      <c r="F32" s="66">
        <v>1500</v>
      </c>
      <c r="I32" s="3">
        <v>1400</v>
      </c>
      <c r="J32" s="38">
        <v>1250</v>
      </c>
    </row>
    <row r="33" spans="1:10" x14ac:dyDescent="0.25">
      <c r="A33" s="54" t="s">
        <v>232</v>
      </c>
      <c r="B33" s="56" t="s">
        <v>233</v>
      </c>
      <c r="C33" s="39">
        <f t="shared" si="0"/>
        <v>0</v>
      </c>
      <c r="D33" s="42">
        <v>0</v>
      </c>
      <c r="E33" s="45">
        <v>0</v>
      </c>
      <c r="F33" s="66">
        <v>0</v>
      </c>
      <c r="I33" s="3">
        <v>0</v>
      </c>
      <c r="J33" s="38">
        <v>0</v>
      </c>
    </row>
    <row r="34" spans="1:10" x14ac:dyDescent="0.25">
      <c r="A34" s="54" t="s">
        <v>234</v>
      </c>
      <c r="B34" s="56" t="s">
        <v>235</v>
      </c>
      <c r="C34" s="39">
        <f t="shared" si="0"/>
        <v>0</v>
      </c>
      <c r="D34" s="42">
        <v>0</v>
      </c>
      <c r="E34" s="45">
        <f t="shared" si="1"/>
        <v>0</v>
      </c>
      <c r="F34" s="66">
        <v>0</v>
      </c>
    </row>
    <row r="35" spans="1:10" x14ac:dyDescent="0.25">
      <c r="A35" s="54" t="s">
        <v>236</v>
      </c>
      <c r="B35" s="56" t="s">
        <v>237</v>
      </c>
      <c r="C35" s="39">
        <f t="shared" si="0"/>
        <v>2095</v>
      </c>
      <c r="D35" s="42">
        <v>5929</v>
      </c>
      <c r="E35" s="45">
        <f t="shared" si="1"/>
        <v>1202</v>
      </c>
      <c r="F35" s="66">
        <v>12052</v>
      </c>
      <c r="I35" s="3">
        <v>3834</v>
      </c>
      <c r="J35" s="38">
        <v>10850</v>
      </c>
    </row>
    <row r="36" spans="1:10" x14ac:dyDescent="0.25">
      <c r="A36" s="54" t="s">
        <v>238</v>
      </c>
      <c r="B36" s="56" t="s">
        <v>239</v>
      </c>
      <c r="C36" s="39">
        <f t="shared" si="0"/>
        <v>0</v>
      </c>
      <c r="D36" s="42">
        <v>0</v>
      </c>
      <c r="E36" s="45">
        <f t="shared" si="1"/>
        <v>0</v>
      </c>
      <c r="F36" s="66">
        <v>0</v>
      </c>
      <c r="J36" s="38">
        <v>0</v>
      </c>
    </row>
    <row r="37" spans="1:10" x14ac:dyDescent="0.25">
      <c r="A37" s="54" t="s">
        <v>240</v>
      </c>
      <c r="B37" s="56" t="s">
        <v>241</v>
      </c>
      <c r="C37" s="39">
        <f t="shared" si="0"/>
        <v>0</v>
      </c>
      <c r="D37" s="42">
        <v>0</v>
      </c>
      <c r="E37" s="45">
        <f t="shared" si="1"/>
        <v>0</v>
      </c>
      <c r="F37" s="66">
        <v>0</v>
      </c>
      <c r="I37" s="3">
        <v>0</v>
      </c>
    </row>
    <row r="38" spans="1:10" x14ac:dyDescent="0.25">
      <c r="A38" s="54" t="s">
        <v>242</v>
      </c>
      <c r="B38" s="56" t="s">
        <v>243</v>
      </c>
      <c r="C38" s="39">
        <f t="shared" si="0"/>
        <v>0</v>
      </c>
      <c r="D38" s="42">
        <v>0</v>
      </c>
      <c r="E38" s="45">
        <f t="shared" si="1"/>
        <v>0</v>
      </c>
      <c r="F38" s="66">
        <v>0</v>
      </c>
    </row>
    <row r="39" spans="1:10" x14ac:dyDescent="0.25">
      <c r="A39" s="54" t="s">
        <v>70</v>
      </c>
      <c r="B39" s="56" t="s">
        <v>244</v>
      </c>
      <c r="C39" s="39">
        <f t="shared" si="0"/>
        <v>0</v>
      </c>
      <c r="D39" s="42">
        <v>0</v>
      </c>
      <c r="E39" s="45">
        <f t="shared" si="1"/>
        <v>0</v>
      </c>
      <c r="F39" s="66">
        <v>0</v>
      </c>
    </row>
    <row r="40" spans="1:10" x14ac:dyDescent="0.25">
      <c r="A40" s="54" t="s">
        <v>245</v>
      </c>
      <c r="B40" s="56" t="s">
        <v>9</v>
      </c>
      <c r="C40" s="39">
        <f t="shared" si="0"/>
        <v>284</v>
      </c>
      <c r="D40" s="42">
        <v>737</v>
      </c>
      <c r="E40" s="45">
        <v>0</v>
      </c>
      <c r="F40" s="66">
        <v>0</v>
      </c>
      <c r="G40" s="3" t="s">
        <v>330</v>
      </c>
      <c r="I40" s="3">
        <v>453</v>
      </c>
      <c r="J40" s="38">
        <v>-80</v>
      </c>
    </row>
    <row r="41" spans="1:10" ht="33.75" x14ac:dyDescent="0.25">
      <c r="A41" s="54" t="s">
        <v>246</v>
      </c>
      <c r="B41" s="56" t="s">
        <v>10</v>
      </c>
      <c r="C41" s="39">
        <f t="shared" si="0"/>
        <v>14692</v>
      </c>
      <c r="D41" s="71">
        <f>13732+22497</f>
        <v>36229</v>
      </c>
      <c r="E41" s="45">
        <v>21633</v>
      </c>
      <c r="F41" s="66">
        <v>216247</v>
      </c>
      <c r="G41" s="3" t="s">
        <v>330</v>
      </c>
      <c r="H41" s="3" t="s">
        <v>332</v>
      </c>
      <c r="I41" s="3">
        <v>21537</v>
      </c>
      <c r="J41" s="38">
        <v>194995</v>
      </c>
    </row>
    <row r="42" spans="1:10" x14ac:dyDescent="0.25">
      <c r="A42" s="54" t="s">
        <v>247</v>
      </c>
      <c r="B42" s="56" t="s">
        <v>27</v>
      </c>
      <c r="C42" s="39">
        <f t="shared" si="0"/>
        <v>0</v>
      </c>
      <c r="D42" s="42">
        <v>0</v>
      </c>
      <c r="E42" s="45">
        <f t="shared" si="1"/>
        <v>0</v>
      </c>
      <c r="F42" s="66">
        <v>0</v>
      </c>
      <c r="G42" s="3" t="s">
        <v>330</v>
      </c>
      <c r="J42" s="38">
        <v>0</v>
      </c>
    </row>
    <row r="43" spans="1:10" ht="30" x14ac:dyDescent="0.25">
      <c r="A43" s="54" t="s">
        <v>248</v>
      </c>
      <c r="B43" s="56" t="s">
        <v>30</v>
      </c>
      <c r="C43" s="39">
        <f t="shared" si="0"/>
        <v>768</v>
      </c>
      <c r="D43" s="42">
        <v>17284</v>
      </c>
      <c r="E43" s="45">
        <v>-12</v>
      </c>
      <c r="F43" s="66">
        <v>30306</v>
      </c>
      <c r="G43" s="3" t="s">
        <v>334</v>
      </c>
      <c r="I43" s="3">
        <v>16516</v>
      </c>
      <c r="J43" s="38">
        <v>29938</v>
      </c>
    </row>
    <row r="44" spans="1:10" x14ac:dyDescent="0.25">
      <c r="A44" s="54" t="s">
        <v>249</v>
      </c>
      <c r="B44" s="56" t="s">
        <v>34</v>
      </c>
      <c r="C44" s="39">
        <f t="shared" si="0"/>
        <v>0</v>
      </c>
      <c r="D44" s="42">
        <v>0</v>
      </c>
      <c r="E44" s="45">
        <f t="shared" si="1"/>
        <v>0</v>
      </c>
      <c r="F44" s="66">
        <v>0</v>
      </c>
    </row>
    <row r="45" spans="1:10" x14ac:dyDescent="0.25">
      <c r="A45" s="54" t="s">
        <v>250</v>
      </c>
      <c r="B45" s="56" t="s">
        <v>37</v>
      </c>
      <c r="C45" s="39">
        <f t="shared" si="0"/>
        <v>0</v>
      </c>
      <c r="D45" s="42">
        <v>0</v>
      </c>
      <c r="E45" s="45">
        <f t="shared" si="1"/>
        <v>0</v>
      </c>
      <c r="F45" s="66">
        <v>2074</v>
      </c>
      <c r="I45" s="3">
        <v>0</v>
      </c>
      <c r="J45" s="38">
        <v>2074</v>
      </c>
    </row>
    <row r="46" spans="1:10" ht="22.5" x14ac:dyDescent="0.25">
      <c r="A46" s="54" t="s">
        <v>251</v>
      </c>
      <c r="B46" s="56" t="s">
        <v>39</v>
      </c>
      <c r="C46" s="39">
        <f t="shared" si="0"/>
        <v>0</v>
      </c>
      <c r="D46" s="42">
        <v>0</v>
      </c>
      <c r="E46" s="45">
        <f t="shared" si="1"/>
        <v>0</v>
      </c>
      <c r="F46" s="66">
        <v>0</v>
      </c>
    </row>
    <row r="47" spans="1:10" ht="22.5" x14ac:dyDescent="0.25">
      <c r="A47" s="54" t="s">
        <v>252</v>
      </c>
      <c r="B47" s="56" t="s">
        <v>41</v>
      </c>
      <c r="C47" s="39">
        <f t="shared" si="0"/>
        <v>0</v>
      </c>
      <c r="D47" s="42">
        <v>0</v>
      </c>
      <c r="E47" s="45">
        <f t="shared" si="1"/>
        <v>0</v>
      </c>
      <c r="F47" s="66">
        <v>0</v>
      </c>
    </row>
    <row r="48" spans="1:10" x14ac:dyDescent="0.25">
      <c r="A48" s="53" t="s">
        <v>15</v>
      </c>
      <c r="B48" s="56" t="s">
        <v>12</v>
      </c>
      <c r="C48" s="39"/>
      <c r="D48" s="43" t="s">
        <v>12</v>
      </c>
      <c r="E48" s="45"/>
      <c r="F48" s="65" t="s">
        <v>12</v>
      </c>
    </row>
    <row r="49" spans="1:10" x14ac:dyDescent="0.25">
      <c r="A49" s="54" t="s">
        <v>253</v>
      </c>
      <c r="B49" s="56" t="s">
        <v>254</v>
      </c>
      <c r="C49" s="39">
        <f t="shared" si="0"/>
        <v>0</v>
      </c>
      <c r="D49" s="42">
        <v>0</v>
      </c>
      <c r="E49" s="45">
        <f t="shared" si="1"/>
        <v>0</v>
      </c>
      <c r="F49" s="66">
        <v>0</v>
      </c>
    </row>
    <row r="50" spans="1:10" x14ac:dyDescent="0.25">
      <c r="A50" s="54" t="s">
        <v>255</v>
      </c>
      <c r="B50" s="57" t="s">
        <v>256</v>
      </c>
      <c r="C50" s="39">
        <f t="shared" si="0"/>
        <v>0</v>
      </c>
      <c r="D50" s="44">
        <v>0</v>
      </c>
      <c r="E50" s="45">
        <f t="shared" si="1"/>
        <v>0</v>
      </c>
      <c r="F50" s="67">
        <v>0</v>
      </c>
    </row>
    <row r="51" spans="1:10" x14ac:dyDescent="0.25">
      <c r="A51" s="54" t="s">
        <v>257</v>
      </c>
      <c r="B51" s="56" t="s">
        <v>258</v>
      </c>
      <c r="C51" s="39">
        <f t="shared" si="0"/>
        <v>0</v>
      </c>
      <c r="D51" s="42">
        <v>0</v>
      </c>
      <c r="E51" s="45">
        <f t="shared" si="1"/>
        <v>0</v>
      </c>
      <c r="F51" s="66">
        <v>0</v>
      </c>
    </row>
    <row r="52" spans="1:10" x14ac:dyDescent="0.25">
      <c r="A52" s="54" t="s">
        <v>259</v>
      </c>
      <c r="B52" s="56" t="s">
        <v>260</v>
      </c>
      <c r="C52" s="39">
        <f t="shared" si="0"/>
        <v>0</v>
      </c>
      <c r="D52" s="42">
        <v>0</v>
      </c>
      <c r="E52" s="45">
        <f t="shared" si="1"/>
        <v>0</v>
      </c>
      <c r="F52" s="66">
        <v>0</v>
      </c>
    </row>
    <row r="53" spans="1:10" ht="33.75" x14ac:dyDescent="0.25">
      <c r="A53" s="54" t="s">
        <v>261</v>
      </c>
      <c r="B53" s="56" t="s">
        <v>43</v>
      </c>
      <c r="C53" s="39">
        <f t="shared" si="0"/>
        <v>0</v>
      </c>
      <c r="D53" s="42">
        <v>0</v>
      </c>
      <c r="E53" s="45">
        <f t="shared" si="1"/>
        <v>0</v>
      </c>
      <c r="F53" s="66">
        <v>0</v>
      </c>
    </row>
    <row r="54" spans="1:10" x14ac:dyDescent="0.25">
      <c r="A54" s="54" t="s">
        <v>262</v>
      </c>
      <c r="B54" s="56" t="s">
        <v>45</v>
      </c>
      <c r="C54" s="39">
        <f t="shared" si="0"/>
        <v>80</v>
      </c>
      <c r="D54" s="71">
        <v>454</v>
      </c>
      <c r="E54" s="45">
        <f t="shared" si="1"/>
        <v>40</v>
      </c>
      <c r="F54" s="66">
        <v>3731</v>
      </c>
      <c r="I54" s="3">
        <v>374</v>
      </c>
      <c r="J54" s="38">
        <v>3691</v>
      </c>
    </row>
    <row r="55" spans="1:10" x14ac:dyDescent="0.25">
      <c r="A55" s="58" t="s">
        <v>263</v>
      </c>
      <c r="B55" s="56" t="s">
        <v>47</v>
      </c>
      <c r="C55" s="39">
        <f t="shared" si="0"/>
        <v>21967</v>
      </c>
      <c r="D55" s="45">
        <f>D10+D26+D40+D41+D42+D43+D44+D45+D46+D47+D53+D54</f>
        <v>73970</v>
      </c>
      <c r="E55" s="45">
        <f>E10+E26+E40+E41+E42+E43+E44+E45+E46+E47+E53+E54</f>
        <v>55953</v>
      </c>
      <c r="F55" s="45">
        <f>F10+F26+F40+F41+F42+F43+F44+F45+F46+F47+F53+F54</f>
        <v>301844</v>
      </c>
      <c r="I55" s="3">
        <v>52003</v>
      </c>
      <c r="J55" s="38">
        <v>246012</v>
      </c>
    </row>
    <row r="56" spans="1:10" x14ac:dyDescent="0.25">
      <c r="A56" s="54" t="s">
        <v>12</v>
      </c>
      <c r="B56" s="56" t="s">
        <v>12</v>
      </c>
      <c r="C56" s="39"/>
      <c r="D56" s="43" t="s">
        <v>12</v>
      </c>
      <c r="E56" s="45"/>
      <c r="F56" s="65" t="s">
        <v>12</v>
      </c>
    </row>
    <row r="57" spans="1:10" x14ac:dyDescent="0.25">
      <c r="A57" s="54" t="s">
        <v>264</v>
      </c>
      <c r="B57" s="56" t="s">
        <v>49</v>
      </c>
      <c r="C57" s="39">
        <f t="shared" si="0"/>
        <v>2064</v>
      </c>
      <c r="D57" s="42">
        <f>D59+D60+D61+D62</f>
        <v>4675</v>
      </c>
      <c r="E57" s="45">
        <f>E61</f>
        <v>0</v>
      </c>
      <c r="F57" s="66">
        <f>F61</f>
        <v>786</v>
      </c>
      <c r="I57" s="3">
        <v>2611</v>
      </c>
      <c r="J57" s="38">
        <v>786</v>
      </c>
    </row>
    <row r="58" spans="1:10" x14ac:dyDescent="0.25">
      <c r="A58" s="53" t="s">
        <v>198</v>
      </c>
      <c r="B58" s="56" t="s">
        <v>12</v>
      </c>
      <c r="C58" s="39"/>
      <c r="D58" s="43" t="s">
        <v>12</v>
      </c>
      <c r="E58" s="45"/>
      <c r="F58" s="65" t="s">
        <v>12</v>
      </c>
    </row>
    <row r="59" spans="1:10" x14ac:dyDescent="0.25">
      <c r="A59" s="54" t="s">
        <v>265</v>
      </c>
      <c r="B59" s="56" t="s">
        <v>266</v>
      </c>
      <c r="C59" s="39">
        <f t="shared" si="0"/>
        <v>0</v>
      </c>
      <c r="D59" s="42">
        <v>0</v>
      </c>
      <c r="E59" s="45">
        <f t="shared" si="1"/>
        <v>0</v>
      </c>
      <c r="F59" s="66">
        <v>0</v>
      </c>
    </row>
    <row r="60" spans="1:10" x14ac:dyDescent="0.25">
      <c r="A60" s="54" t="s">
        <v>267</v>
      </c>
      <c r="B60" s="56" t="s">
        <v>268</v>
      </c>
      <c r="C60" s="39">
        <f t="shared" si="0"/>
        <v>0</v>
      </c>
      <c r="D60" s="42">
        <v>0</v>
      </c>
      <c r="E60" s="45">
        <f t="shared" si="1"/>
        <v>0</v>
      </c>
      <c r="F60" s="66">
        <v>0</v>
      </c>
    </row>
    <row r="61" spans="1:10" x14ac:dyDescent="0.25">
      <c r="A61" s="54" t="s">
        <v>269</v>
      </c>
      <c r="B61" s="56" t="s">
        <v>270</v>
      </c>
      <c r="C61" s="39">
        <f t="shared" si="0"/>
        <v>1981</v>
      </c>
      <c r="D61" s="42">
        <v>2762</v>
      </c>
      <c r="E61" s="45">
        <f t="shared" si="1"/>
        <v>0</v>
      </c>
      <c r="F61" s="66">
        <v>786</v>
      </c>
      <c r="I61" s="3">
        <v>781</v>
      </c>
      <c r="J61" s="38">
        <v>786</v>
      </c>
    </row>
    <row r="62" spans="1:10" x14ac:dyDescent="0.25">
      <c r="A62" s="54" t="s">
        <v>271</v>
      </c>
      <c r="B62" s="56" t="s">
        <v>272</v>
      </c>
      <c r="C62" s="39">
        <f t="shared" si="0"/>
        <v>83</v>
      </c>
      <c r="D62" s="42">
        <v>1913</v>
      </c>
      <c r="E62" s="45">
        <f t="shared" si="1"/>
        <v>0</v>
      </c>
      <c r="F62" s="66">
        <v>0</v>
      </c>
      <c r="I62" s="3">
        <v>1830</v>
      </c>
    </row>
    <row r="63" spans="1:10" x14ac:dyDescent="0.25">
      <c r="A63" s="54" t="s">
        <v>273</v>
      </c>
      <c r="B63" s="56" t="s">
        <v>51</v>
      </c>
      <c r="C63" s="39">
        <f>D63-I63</f>
        <v>766</v>
      </c>
      <c r="D63" s="42">
        <f>SUM(D65:D70)</f>
        <v>4239</v>
      </c>
      <c r="E63" s="45">
        <f t="shared" si="1"/>
        <v>825</v>
      </c>
      <c r="F63" s="66">
        <v>5344</v>
      </c>
      <c r="I63" s="3">
        <v>3473</v>
      </c>
      <c r="J63" s="38">
        <v>4519</v>
      </c>
    </row>
    <row r="64" spans="1:10" x14ac:dyDescent="0.25">
      <c r="A64" s="53" t="s">
        <v>15</v>
      </c>
      <c r="B64" s="56" t="s">
        <v>12</v>
      </c>
      <c r="C64" s="39"/>
      <c r="D64" s="43" t="s">
        <v>12</v>
      </c>
      <c r="E64" s="45"/>
      <c r="F64" s="65" t="s">
        <v>12</v>
      </c>
    </row>
    <row r="65" spans="1:10" x14ac:dyDescent="0.25">
      <c r="A65" s="54" t="s">
        <v>274</v>
      </c>
      <c r="B65" s="56" t="s">
        <v>53</v>
      </c>
      <c r="C65" s="39">
        <f t="shared" si="0"/>
        <v>0</v>
      </c>
      <c r="D65" s="42">
        <v>0</v>
      </c>
      <c r="E65" s="45">
        <f t="shared" si="1"/>
        <v>0</v>
      </c>
      <c r="F65" s="66">
        <v>0</v>
      </c>
    </row>
    <row r="66" spans="1:10" x14ac:dyDescent="0.25">
      <c r="A66" s="54" t="s">
        <v>275</v>
      </c>
      <c r="B66" s="56" t="s">
        <v>59</v>
      </c>
      <c r="C66" s="39">
        <f t="shared" si="0"/>
        <v>616</v>
      </c>
      <c r="D66" s="42">
        <v>3427</v>
      </c>
      <c r="E66" s="45">
        <f t="shared" si="1"/>
        <v>782</v>
      </c>
      <c r="F66" s="66">
        <v>5058</v>
      </c>
      <c r="I66" s="3">
        <v>2811</v>
      </c>
      <c r="J66" s="38">
        <v>4276</v>
      </c>
    </row>
    <row r="67" spans="1:10" x14ac:dyDescent="0.25">
      <c r="A67" s="54" t="s">
        <v>276</v>
      </c>
      <c r="B67" s="56" t="s">
        <v>61</v>
      </c>
      <c r="C67" s="39">
        <f t="shared" si="0"/>
        <v>121</v>
      </c>
      <c r="D67" s="42">
        <v>726</v>
      </c>
      <c r="E67" s="45">
        <f t="shared" si="1"/>
        <v>43</v>
      </c>
      <c r="F67" s="66">
        <v>286</v>
      </c>
      <c r="I67" s="3">
        <v>605</v>
      </c>
      <c r="J67" s="38">
        <v>243</v>
      </c>
    </row>
    <row r="68" spans="1:10" x14ac:dyDescent="0.25">
      <c r="A68" s="54" t="s">
        <v>277</v>
      </c>
      <c r="B68" s="56" t="s">
        <v>63</v>
      </c>
      <c r="C68" s="39">
        <f t="shared" si="0"/>
        <v>29</v>
      </c>
      <c r="D68" s="42">
        <v>86</v>
      </c>
      <c r="E68" s="45">
        <f t="shared" si="1"/>
        <v>0</v>
      </c>
      <c r="F68" s="66">
        <v>0</v>
      </c>
      <c r="I68" s="3">
        <v>57</v>
      </c>
    </row>
    <row r="69" spans="1:10" x14ac:dyDescent="0.25">
      <c r="A69" s="54" t="s">
        <v>278</v>
      </c>
      <c r="B69" s="56" t="s">
        <v>65</v>
      </c>
      <c r="C69" s="39">
        <f t="shared" si="0"/>
        <v>0</v>
      </c>
      <c r="D69" s="42">
        <v>0</v>
      </c>
      <c r="E69" s="45">
        <f t="shared" si="1"/>
        <v>0</v>
      </c>
      <c r="F69" s="66">
        <v>0</v>
      </c>
    </row>
    <row r="70" spans="1:10" x14ac:dyDescent="0.25">
      <c r="A70" s="54" t="s">
        <v>279</v>
      </c>
      <c r="B70" s="56" t="s">
        <v>67</v>
      </c>
      <c r="C70" s="39">
        <f t="shared" si="0"/>
        <v>0</v>
      </c>
      <c r="D70" s="42">
        <v>0</v>
      </c>
      <c r="E70" s="45">
        <f t="shared" si="1"/>
        <v>0</v>
      </c>
      <c r="F70" s="66">
        <v>0</v>
      </c>
    </row>
    <row r="71" spans="1:10" ht="22.5" x14ac:dyDescent="0.25">
      <c r="A71" s="54" t="s">
        <v>280</v>
      </c>
      <c r="B71" s="56" t="s">
        <v>75</v>
      </c>
      <c r="C71" s="39">
        <f t="shared" si="0"/>
        <v>0</v>
      </c>
      <c r="D71" s="44">
        <v>0</v>
      </c>
      <c r="E71" s="45">
        <f t="shared" si="1"/>
        <v>0</v>
      </c>
      <c r="F71" s="67">
        <v>0</v>
      </c>
    </row>
    <row r="72" spans="1:10" x14ac:dyDescent="0.25">
      <c r="A72" s="53" t="s">
        <v>15</v>
      </c>
      <c r="B72" s="57" t="s">
        <v>12</v>
      </c>
      <c r="C72" s="39"/>
      <c r="D72" s="43" t="s">
        <v>12</v>
      </c>
      <c r="E72" s="45"/>
      <c r="F72" s="65" t="s">
        <v>12</v>
      </c>
    </row>
    <row r="73" spans="1:10" x14ac:dyDescent="0.25">
      <c r="A73" s="54" t="s">
        <v>281</v>
      </c>
      <c r="B73" s="56" t="s">
        <v>77</v>
      </c>
      <c r="C73" s="39">
        <f t="shared" si="0"/>
        <v>0</v>
      </c>
      <c r="D73" s="42">
        <v>0</v>
      </c>
      <c r="E73" s="45">
        <f t="shared" si="1"/>
        <v>0</v>
      </c>
      <c r="F73" s="66">
        <v>0</v>
      </c>
    </row>
    <row r="74" spans="1:10" x14ac:dyDescent="0.25">
      <c r="A74" s="54" t="s">
        <v>282</v>
      </c>
      <c r="B74" s="56" t="s">
        <v>79</v>
      </c>
      <c r="C74" s="39">
        <f t="shared" si="0"/>
        <v>0</v>
      </c>
      <c r="D74" s="42">
        <v>0</v>
      </c>
      <c r="E74" s="45">
        <f t="shared" si="1"/>
        <v>0</v>
      </c>
      <c r="F74" s="66">
        <v>0</v>
      </c>
    </row>
    <row r="75" spans="1:10" x14ac:dyDescent="0.25">
      <c r="A75" s="54" t="s">
        <v>283</v>
      </c>
      <c r="B75" s="56" t="s">
        <v>81</v>
      </c>
      <c r="C75" s="39">
        <f t="shared" si="0"/>
        <v>0</v>
      </c>
      <c r="D75" s="42">
        <v>0</v>
      </c>
      <c r="E75" s="45">
        <f t="shared" si="1"/>
        <v>0</v>
      </c>
      <c r="F75" s="66">
        <v>0</v>
      </c>
    </row>
    <row r="76" spans="1:10" x14ac:dyDescent="0.25">
      <c r="A76" s="54" t="s">
        <v>284</v>
      </c>
      <c r="B76" s="56" t="s">
        <v>83</v>
      </c>
      <c r="C76" s="39">
        <f t="shared" ref="C76:C101" si="2">D76-I76</f>
        <v>0</v>
      </c>
      <c r="D76" s="42">
        <v>0</v>
      </c>
      <c r="E76" s="45">
        <f t="shared" ref="E76:E101" si="3">F76-J76</f>
        <v>0</v>
      </c>
      <c r="F76" s="66">
        <v>0</v>
      </c>
    </row>
    <row r="77" spans="1:10" x14ac:dyDescent="0.25">
      <c r="A77" s="54" t="s">
        <v>285</v>
      </c>
      <c r="B77" s="56" t="s">
        <v>286</v>
      </c>
      <c r="C77" s="39">
        <f t="shared" si="2"/>
        <v>0</v>
      </c>
      <c r="D77" s="42">
        <v>0</v>
      </c>
      <c r="E77" s="45">
        <f t="shared" si="3"/>
        <v>0</v>
      </c>
      <c r="F77" s="66">
        <v>0</v>
      </c>
    </row>
    <row r="78" spans="1:10" ht="30" x14ac:dyDescent="0.25">
      <c r="A78" s="54" t="s">
        <v>287</v>
      </c>
      <c r="B78" s="56" t="s">
        <v>85</v>
      </c>
      <c r="C78" s="39">
        <f t="shared" si="2"/>
        <v>93</v>
      </c>
      <c r="D78" s="42">
        <v>601</v>
      </c>
      <c r="E78" s="45">
        <v>123</v>
      </c>
      <c r="F78" s="66">
        <v>1366</v>
      </c>
      <c r="G78" s="3" t="s">
        <v>331</v>
      </c>
      <c r="I78" s="3">
        <v>508</v>
      </c>
      <c r="J78" s="38">
        <v>1163</v>
      </c>
    </row>
    <row r="79" spans="1:10" ht="33.75" x14ac:dyDescent="0.25">
      <c r="A79" s="54" t="s">
        <v>288</v>
      </c>
      <c r="B79" s="56" t="s">
        <v>87</v>
      </c>
      <c r="C79" s="39">
        <f t="shared" si="2"/>
        <v>4286</v>
      </c>
      <c r="D79" s="71">
        <f>23335+11906+958-83</f>
        <v>36116</v>
      </c>
      <c r="E79" s="45">
        <v>41759</v>
      </c>
      <c r="F79" s="66">
        <v>168452</v>
      </c>
      <c r="G79" s="3" t="s">
        <v>331</v>
      </c>
      <c r="H79" s="3" t="s">
        <v>333</v>
      </c>
      <c r="I79" s="3">
        <v>31830</v>
      </c>
      <c r="J79" s="38">
        <v>126740</v>
      </c>
    </row>
    <row r="80" spans="1:10" ht="30" x14ac:dyDescent="0.25">
      <c r="A80" s="54" t="s">
        <v>289</v>
      </c>
      <c r="B80" s="56" t="s">
        <v>89</v>
      </c>
      <c r="C80" s="39">
        <f t="shared" si="2"/>
        <v>0</v>
      </c>
      <c r="D80" s="71">
        <v>19</v>
      </c>
      <c r="E80" s="45">
        <f t="shared" si="3"/>
        <v>4</v>
      </c>
      <c r="F80" s="66">
        <v>1242</v>
      </c>
      <c r="G80" s="3" t="s">
        <v>331</v>
      </c>
      <c r="I80" s="3">
        <v>19</v>
      </c>
      <c r="J80" s="38">
        <v>1238</v>
      </c>
    </row>
    <row r="81" spans="1:10" ht="30" x14ac:dyDescent="0.25">
      <c r="A81" s="54" t="s">
        <v>290</v>
      </c>
      <c r="B81" s="56" t="s">
        <v>91</v>
      </c>
      <c r="C81" s="39">
        <f t="shared" si="2"/>
        <v>424</v>
      </c>
      <c r="D81" s="42">
        <f>83+26162</f>
        <v>26245</v>
      </c>
      <c r="E81" s="45">
        <v>595</v>
      </c>
      <c r="F81" s="66">
        <v>24983</v>
      </c>
      <c r="G81" s="3" t="s">
        <v>331</v>
      </c>
      <c r="I81" s="3">
        <v>25821</v>
      </c>
      <c r="J81" s="38">
        <v>24649</v>
      </c>
    </row>
    <row r="82" spans="1:10" x14ac:dyDescent="0.25">
      <c r="A82" s="54" t="s">
        <v>291</v>
      </c>
      <c r="B82" s="56" t="s">
        <v>93</v>
      </c>
      <c r="C82" s="39">
        <f t="shared" si="2"/>
        <v>0</v>
      </c>
      <c r="D82" s="42">
        <v>0</v>
      </c>
      <c r="E82" s="45">
        <f t="shared" si="3"/>
        <v>0</v>
      </c>
      <c r="F82" s="66">
        <v>0</v>
      </c>
    </row>
    <row r="83" spans="1:10" x14ac:dyDescent="0.25">
      <c r="A83" s="54" t="s">
        <v>292</v>
      </c>
      <c r="B83" s="56" t="s">
        <v>96</v>
      </c>
      <c r="C83" s="39">
        <f t="shared" si="2"/>
        <v>0</v>
      </c>
      <c r="D83" s="42">
        <v>0</v>
      </c>
      <c r="E83" s="45">
        <f t="shared" si="3"/>
        <v>0</v>
      </c>
      <c r="F83" s="66">
        <v>4604</v>
      </c>
      <c r="I83" s="3">
        <v>0</v>
      </c>
      <c r="J83" s="38">
        <v>4604</v>
      </c>
    </row>
    <row r="84" spans="1:10" ht="22.5" x14ac:dyDescent="0.25">
      <c r="A84" s="54" t="s">
        <v>293</v>
      </c>
      <c r="B84" s="56" t="s">
        <v>98</v>
      </c>
      <c r="C84" s="39">
        <f t="shared" si="2"/>
        <v>0</v>
      </c>
      <c r="D84" s="42">
        <v>0</v>
      </c>
      <c r="E84" s="45">
        <f t="shared" si="3"/>
        <v>0</v>
      </c>
      <c r="F84" s="66">
        <v>0</v>
      </c>
    </row>
    <row r="85" spans="1:10" ht="22.5" x14ac:dyDescent="0.25">
      <c r="A85" s="54" t="s">
        <v>294</v>
      </c>
      <c r="B85" s="56" t="s">
        <v>100</v>
      </c>
      <c r="C85" s="39">
        <f t="shared" si="2"/>
        <v>0</v>
      </c>
      <c r="D85" s="42">
        <v>0</v>
      </c>
      <c r="E85" s="45">
        <f t="shared" si="3"/>
        <v>0</v>
      </c>
      <c r="F85" s="66">
        <v>0</v>
      </c>
    </row>
    <row r="86" spans="1:10" x14ac:dyDescent="0.25">
      <c r="A86" s="53" t="s">
        <v>15</v>
      </c>
      <c r="B86" s="56" t="s">
        <v>12</v>
      </c>
      <c r="C86" s="39"/>
      <c r="D86" s="43" t="s">
        <v>12</v>
      </c>
      <c r="E86" s="45"/>
      <c r="F86" s="65" t="s">
        <v>12</v>
      </c>
    </row>
    <row r="87" spans="1:10" x14ac:dyDescent="0.25">
      <c r="A87" s="54" t="s">
        <v>295</v>
      </c>
      <c r="B87" s="56" t="s">
        <v>296</v>
      </c>
      <c r="C87" s="39">
        <f t="shared" si="2"/>
        <v>0</v>
      </c>
      <c r="D87" s="42">
        <v>0</v>
      </c>
      <c r="E87" s="45">
        <f t="shared" si="3"/>
        <v>0</v>
      </c>
      <c r="F87" s="66">
        <v>0</v>
      </c>
    </row>
    <row r="88" spans="1:10" x14ac:dyDescent="0.25">
      <c r="A88" s="54" t="s">
        <v>297</v>
      </c>
      <c r="B88" s="56" t="s">
        <v>298</v>
      </c>
      <c r="C88" s="39">
        <f t="shared" si="2"/>
        <v>0</v>
      </c>
      <c r="D88" s="42">
        <v>0</v>
      </c>
      <c r="E88" s="45">
        <f t="shared" si="3"/>
        <v>0</v>
      </c>
      <c r="F88" s="66">
        <v>0</v>
      </c>
    </row>
    <row r="89" spans="1:10" x14ac:dyDescent="0.25">
      <c r="A89" s="54" t="s">
        <v>299</v>
      </c>
      <c r="B89" s="56" t="s">
        <v>300</v>
      </c>
      <c r="C89" s="39">
        <f t="shared" si="2"/>
        <v>0</v>
      </c>
      <c r="D89" s="42">
        <v>0</v>
      </c>
      <c r="E89" s="45">
        <f t="shared" si="3"/>
        <v>0</v>
      </c>
      <c r="F89" s="66">
        <v>0</v>
      </c>
    </row>
    <row r="90" spans="1:10" x14ac:dyDescent="0.25">
      <c r="A90" s="54" t="s">
        <v>301</v>
      </c>
      <c r="B90" s="56" t="s">
        <v>302</v>
      </c>
      <c r="C90" s="39">
        <f t="shared" si="2"/>
        <v>0</v>
      </c>
      <c r="D90" s="42">
        <v>0</v>
      </c>
      <c r="E90" s="45">
        <f t="shared" si="3"/>
        <v>0</v>
      </c>
      <c r="F90" s="66">
        <v>0</v>
      </c>
    </row>
    <row r="91" spans="1:10" ht="33.75" x14ac:dyDescent="0.25">
      <c r="A91" s="54" t="s">
        <v>303</v>
      </c>
      <c r="B91" s="56" t="s">
        <v>102</v>
      </c>
      <c r="C91" s="39">
        <f t="shared" si="2"/>
        <v>0</v>
      </c>
      <c r="D91" s="42">
        <v>0</v>
      </c>
      <c r="E91" s="45">
        <f t="shared" si="3"/>
        <v>0</v>
      </c>
      <c r="F91" s="66">
        <v>0</v>
      </c>
      <c r="J91" s="38">
        <v>0</v>
      </c>
    </row>
    <row r="92" spans="1:10" x14ac:dyDescent="0.25">
      <c r="A92" s="54" t="s">
        <v>304</v>
      </c>
      <c r="B92" s="56" t="s">
        <v>104</v>
      </c>
      <c r="C92" s="39">
        <f t="shared" si="2"/>
        <v>5822</v>
      </c>
      <c r="D92" s="45">
        <f>47605-86</f>
        <v>47519</v>
      </c>
      <c r="E92" s="45">
        <f t="shared" si="3"/>
        <v>8664</v>
      </c>
      <c r="F92" s="67">
        <v>51266</v>
      </c>
      <c r="I92" s="3">
        <v>41697</v>
      </c>
      <c r="J92" s="38">
        <v>42602</v>
      </c>
    </row>
    <row r="93" spans="1:10" x14ac:dyDescent="0.25">
      <c r="A93" s="53" t="s">
        <v>15</v>
      </c>
      <c r="B93" s="57" t="s">
        <v>12</v>
      </c>
      <c r="C93" s="39"/>
      <c r="D93" s="46" t="s">
        <v>12</v>
      </c>
      <c r="E93" s="45"/>
      <c r="F93" s="65" t="s">
        <v>12</v>
      </c>
    </row>
    <row r="94" spans="1:10" x14ac:dyDescent="0.25">
      <c r="A94" s="54" t="s">
        <v>305</v>
      </c>
      <c r="B94" s="56" t="s">
        <v>306</v>
      </c>
      <c r="C94" s="85">
        <f t="shared" si="2"/>
        <v>4286</v>
      </c>
      <c r="D94" s="44">
        <f>267+29341+505+296</f>
        <v>30409</v>
      </c>
      <c r="E94" s="45">
        <f t="shared" si="3"/>
        <v>3445</v>
      </c>
      <c r="F94" s="68">
        <v>18336</v>
      </c>
      <c r="I94" s="3">
        <v>26123</v>
      </c>
      <c r="J94" s="38">
        <v>14891</v>
      </c>
    </row>
    <row r="95" spans="1:10" x14ac:dyDescent="0.25">
      <c r="A95" s="59" t="s">
        <v>307</v>
      </c>
      <c r="B95" s="60" t="s">
        <v>308</v>
      </c>
      <c r="C95" s="88">
        <v>0</v>
      </c>
      <c r="D95" s="89">
        <v>0</v>
      </c>
      <c r="E95" s="83">
        <v>66</v>
      </c>
      <c r="F95" s="68">
        <v>1085</v>
      </c>
      <c r="I95" s="3">
        <v>0</v>
      </c>
      <c r="J95" s="38">
        <v>0</v>
      </c>
    </row>
    <row r="96" spans="1:10" x14ac:dyDescent="0.25">
      <c r="A96" s="59" t="s">
        <v>309</v>
      </c>
      <c r="B96" s="60" t="s">
        <v>310</v>
      </c>
      <c r="C96" s="88">
        <f t="shared" si="2"/>
        <v>0</v>
      </c>
      <c r="D96" s="88"/>
      <c r="E96" s="83">
        <f t="shared" si="3"/>
        <v>0</v>
      </c>
      <c r="F96" s="68">
        <v>0</v>
      </c>
    </row>
    <row r="97" spans="1:10" x14ac:dyDescent="0.25">
      <c r="A97" s="59" t="s">
        <v>311</v>
      </c>
      <c r="B97" s="60" t="s">
        <v>312</v>
      </c>
      <c r="C97" s="88">
        <f t="shared" si="2"/>
        <v>907</v>
      </c>
      <c r="D97" s="88">
        <v>12362</v>
      </c>
      <c r="E97" s="83">
        <v>4598</v>
      </c>
      <c r="F97" s="68">
        <v>28388</v>
      </c>
      <c r="I97" s="3">
        <v>11455</v>
      </c>
      <c r="J97" s="38">
        <v>24349</v>
      </c>
    </row>
    <row r="98" spans="1:10" x14ac:dyDescent="0.25">
      <c r="A98" s="59" t="s">
        <v>313</v>
      </c>
      <c r="B98" s="60" t="s">
        <v>314</v>
      </c>
      <c r="C98" s="88">
        <f t="shared" si="2"/>
        <v>214</v>
      </c>
      <c r="D98" s="88">
        <v>1288</v>
      </c>
      <c r="E98" s="83">
        <f t="shared" si="3"/>
        <v>342</v>
      </c>
      <c r="F98" s="68">
        <v>2387</v>
      </c>
      <c r="I98" s="3">
        <v>1074</v>
      </c>
      <c r="J98" s="38">
        <v>2045</v>
      </c>
    </row>
    <row r="99" spans="1:10" ht="22.5" x14ac:dyDescent="0.25">
      <c r="A99" s="59" t="s">
        <v>315</v>
      </c>
      <c r="B99" s="60" t="s">
        <v>316</v>
      </c>
      <c r="C99" s="88">
        <f t="shared" si="2"/>
        <v>415</v>
      </c>
      <c r="D99" s="88">
        <f>593+925+1941</f>
        <v>3459</v>
      </c>
      <c r="E99" s="83">
        <v>213</v>
      </c>
      <c r="F99" s="68">
        <v>1060</v>
      </c>
      <c r="I99" s="3">
        <v>3044</v>
      </c>
      <c r="J99" s="38">
        <v>1310</v>
      </c>
    </row>
    <row r="100" spans="1:10" x14ac:dyDescent="0.25">
      <c r="A100" s="59" t="s">
        <v>317</v>
      </c>
      <c r="B100" s="60" t="s">
        <v>318</v>
      </c>
      <c r="C100" s="88">
        <f t="shared" si="2"/>
        <v>0</v>
      </c>
      <c r="D100" s="88">
        <v>1</v>
      </c>
      <c r="E100" s="83">
        <v>0</v>
      </c>
      <c r="F100" s="68">
        <v>10</v>
      </c>
      <c r="I100" s="3">
        <v>1</v>
      </c>
      <c r="J100" s="38">
        <v>10</v>
      </c>
    </row>
    <row r="101" spans="1:10" x14ac:dyDescent="0.25">
      <c r="A101" s="59" t="s">
        <v>319</v>
      </c>
      <c r="B101" s="60" t="s">
        <v>106</v>
      </c>
      <c r="C101" s="88">
        <f t="shared" si="2"/>
        <v>0</v>
      </c>
      <c r="D101" s="88">
        <v>52</v>
      </c>
      <c r="E101" s="83">
        <f t="shared" si="3"/>
        <v>0</v>
      </c>
      <c r="F101" s="68">
        <v>0</v>
      </c>
      <c r="I101" s="3">
        <v>52</v>
      </c>
      <c r="J101" s="38">
        <v>0</v>
      </c>
    </row>
    <row r="102" spans="1:10" x14ac:dyDescent="0.25">
      <c r="A102" s="49" t="s">
        <v>320</v>
      </c>
      <c r="B102" s="60" t="s">
        <v>108</v>
      </c>
      <c r="C102" s="88">
        <f>C57+C63+C71+C78+C79+C80+C81+C82+C83+C84+C85+C91+C92+C101</f>
        <v>13455</v>
      </c>
      <c r="D102" s="88">
        <f>D57+D63+D71+D78+D79+D80+D81+D82+D83+D84+D85+D91+D92+D101</f>
        <v>119466</v>
      </c>
      <c r="E102" s="84">
        <f>E57+E63+E71+E78+E79+E80+E81+E82+E83+E84+E85+E91+E92+E101</f>
        <v>51970</v>
      </c>
      <c r="F102" s="48">
        <f>F57+F63+F71+F78+F79+F80+F81+F82+F83+F84+F85+F91+F92+F101</f>
        <v>258043</v>
      </c>
      <c r="I102" s="3">
        <v>106011</v>
      </c>
      <c r="J102" s="38">
        <v>206301</v>
      </c>
    </row>
    <row r="103" spans="1:10" x14ac:dyDescent="0.25">
      <c r="A103" s="59" t="s">
        <v>12</v>
      </c>
      <c r="B103" s="60" t="s">
        <v>12</v>
      </c>
      <c r="C103" s="86" t="s">
        <v>12</v>
      </c>
      <c r="D103" s="87" t="s">
        <v>12</v>
      </c>
      <c r="E103" s="49" t="s">
        <v>12</v>
      </c>
      <c r="F103" s="69" t="s">
        <v>12</v>
      </c>
    </row>
    <row r="104" spans="1:10" ht="22.5" x14ac:dyDescent="0.25">
      <c r="A104" s="49" t="s">
        <v>321</v>
      </c>
      <c r="B104" s="60" t="s">
        <v>110</v>
      </c>
      <c r="C104" s="48">
        <f>C55-C102</f>
        <v>8512</v>
      </c>
      <c r="D104" s="48">
        <f>D55-D102</f>
        <v>-45496</v>
      </c>
      <c r="E104" s="48">
        <f>E55-E102</f>
        <v>3983</v>
      </c>
      <c r="F104" s="48">
        <f>F55-F102</f>
        <v>43801</v>
      </c>
      <c r="I104" s="3">
        <v>-54008</v>
      </c>
      <c r="J104" s="38">
        <v>39711</v>
      </c>
    </row>
    <row r="105" spans="1:10" x14ac:dyDescent="0.25">
      <c r="A105" s="59" t="s">
        <v>12</v>
      </c>
      <c r="B105" s="60" t="s">
        <v>12</v>
      </c>
      <c r="C105" s="49" t="s">
        <v>12</v>
      </c>
      <c r="D105" s="50" t="s">
        <v>12</v>
      </c>
      <c r="E105" s="49" t="s">
        <v>12</v>
      </c>
      <c r="F105" s="69" t="s">
        <v>12</v>
      </c>
    </row>
    <row r="106" spans="1:10" x14ac:dyDescent="0.25">
      <c r="A106" s="59" t="s">
        <v>322</v>
      </c>
      <c r="B106" s="60" t="s">
        <v>135</v>
      </c>
      <c r="C106" s="48">
        <v>0</v>
      </c>
      <c r="D106" s="47">
        <v>0</v>
      </c>
      <c r="E106" s="48">
        <v>0</v>
      </c>
      <c r="F106" s="68">
        <v>4643</v>
      </c>
      <c r="I106" s="3">
        <v>0</v>
      </c>
      <c r="J106" s="38">
        <v>0</v>
      </c>
    </row>
    <row r="107" spans="1:10" x14ac:dyDescent="0.25">
      <c r="A107" s="59" t="s">
        <v>12</v>
      </c>
      <c r="B107" s="60" t="s">
        <v>12</v>
      </c>
      <c r="C107" s="49" t="s">
        <v>12</v>
      </c>
      <c r="D107" s="50" t="s">
        <v>12</v>
      </c>
      <c r="E107" s="49" t="s">
        <v>12</v>
      </c>
      <c r="F107" s="69" t="s">
        <v>12</v>
      </c>
    </row>
    <row r="108" spans="1:10" ht="22.5" x14ac:dyDescent="0.25">
      <c r="A108" s="49" t="s">
        <v>323</v>
      </c>
      <c r="B108" s="60" t="s">
        <v>145</v>
      </c>
      <c r="C108" s="48">
        <f>C104-C106</f>
        <v>8512</v>
      </c>
      <c r="D108" s="48">
        <f>D104-D106</f>
        <v>-45496</v>
      </c>
      <c r="E108" s="48">
        <f>E104-E106</f>
        <v>3983</v>
      </c>
      <c r="F108" s="48">
        <f>F104-F106</f>
        <v>39158</v>
      </c>
      <c r="I108" s="3">
        <v>-54008</v>
      </c>
      <c r="J108" s="38">
        <v>39711</v>
      </c>
    </row>
    <row r="109" spans="1:10" x14ac:dyDescent="0.25">
      <c r="A109" s="61" t="s">
        <v>324</v>
      </c>
      <c r="B109" s="60" t="s">
        <v>147</v>
      </c>
      <c r="C109" s="48">
        <v>0</v>
      </c>
      <c r="D109" s="47">
        <v>0</v>
      </c>
      <c r="E109" s="48">
        <v>0</v>
      </c>
      <c r="F109" s="68">
        <v>0</v>
      </c>
    </row>
    <row r="110" spans="1:10" x14ac:dyDescent="0.25">
      <c r="A110" s="59" t="s">
        <v>12</v>
      </c>
      <c r="B110" s="60" t="s">
        <v>12</v>
      </c>
      <c r="C110" s="49" t="s">
        <v>12</v>
      </c>
      <c r="D110" s="50" t="s">
        <v>12</v>
      </c>
      <c r="E110" s="49" t="s">
        <v>12</v>
      </c>
      <c r="F110" s="69" t="s">
        <v>12</v>
      </c>
    </row>
    <row r="111" spans="1:10" x14ac:dyDescent="0.25">
      <c r="A111" s="49" t="s">
        <v>325</v>
      </c>
      <c r="B111" s="60" t="s">
        <v>149</v>
      </c>
      <c r="C111" s="48">
        <f>C108</f>
        <v>8512</v>
      </c>
      <c r="D111" s="48">
        <f>D108+D109</f>
        <v>-45496</v>
      </c>
      <c r="E111" s="48">
        <f>E108</f>
        <v>3983</v>
      </c>
      <c r="F111" s="48">
        <f>F108</f>
        <v>39158</v>
      </c>
      <c r="I111" s="3">
        <v>-54008</v>
      </c>
      <c r="J111" s="38">
        <v>39711</v>
      </c>
    </row>
    <row r="112" spans="1:10" x14ac:dyDescent="0.25">
      <c r="A112" s="3"/>
      <c r="B112" s="3"/>
      <c r="C112" s="3"/>
      <c r="D112" s="3"/>
    </row>
    <row r="113" spans="1:6" x14ac:dyDescent="0.25">
      <c r="A113" s="70" t="s">
        <v>326</v>
      </c>
      <c r="B113" s="3"/>
      <c r="C113" s="3"/>
      <c r="D113" s="3">
        <f>D111-D114</f>
        <v>0</v>
      </c>
      <c r="F113" s="3">
        <f>F111-F114</f>
        <v>39158</v>
      </c>
    </row>
    <row r="114" spans="1:6" x14ac:dyDescent="0.25">
      <c r="A114" s="3"/>
      <c r="B114" s="3"/>
      <c r="C114" s="3"/>
      <c r="D114" s="3">
        <f>ББ!C112</f>
        <v>-45496</v>
      </c>
      <c r="F114" s="3">
        <v>0</v>
      </c>
    </row>
    <row r="115" spans="1:6" ht="23.25" customHeight="1" x14ac:dyDescent="0.25">
      <c r="A115" s="106" t="s">
        <v>337</v>
      </c>
      <c r="B115" s="104"/>
      <c r="C115" s="104"/>
      <c r="D115" s="104"/>
      <c r="E115" s="104"/>
      <c r="F115" s="105"/>
    </row>
    <row r="116" spans="1:6" x14ac:dyDescent="0.25">
      <c r="A116" s="3"/>
      <c r="B116" s="3"/>
      <c r="C116" s="3"/>
      <c r="D116" s="3"/>
    </row>
    <row r="117" spans="1:6" ht="22.5" x14ac:dyDescent="0.25">
      <c r="A117" s="70" t="s">
        <v>327</v>
      </c>
      <c r="B117" s="3"/>
      <c r="C117" s="91" t="s">
        <v>12</v>
      </c>
      <c r="D117" s="92"/>
      <c r="F117" s="90" t="s">
        <v>187</v>
      </c>
    </row>
    <row r="118" spans="1:6" x14ac:dyDescent="0.25">
      <c r="A118" s="3"/>
      <c r="B118" s="3"/>
      <c r="C118" s="3"/>
      <c r="D118" s="3"/>
    </row>
    <row r="119" spans="1:6" x14ac:dyDescent="0.25">
      <c r="A119" s="70" t="s">
        <v>328</v>
      </c>
      <c r="B119" s="3"/>
      <c r="C119" s="91" t="s">
        <v>12</v>
      </c>
      <c r="D119" s="92"/>
      <c r="F119" s="90" t="s">
        <v>187</v>
      </c>
    </row>
    <row r="120" spans="1:6" x14ac:dyDescent="0.25">
      <c r="A120" s="3"/>
      <c r="B120" s="3"/>
      <c r="C120" s="3"/>
      <c r="D120" s="3"/>
    </row>
    <row r="121" spans="1:6" x14ac:dyDescent="0.25">
      <c r="A121" s="70" t="s">
        <v>189</v>
      </c>
      <c r="B121" s="3"/>
      <c r="C121" s="91" t="s">
        <v>12</v>
      </c>
      <c r="D121" s="92"/>
      <c r="F121" s="90" t="s">
        <v>187</v>
      </c>
    </row>
    <row r="122" spans="1:6" x14ac:dyDescent="0.25">
      <c r="A122" s="3"/>
      <c r="B122" s="3"/>
      <c r="C122" s="3"/>
      <c r="D122" s="3"/>
    </row>
    <row r="123" spans="1:6" x14ac:dyDescent="0.25">
      <c r="A123" s="70" t="s">
        <v>190</v>
      </c>
      <c r="B123" s="3"/>
      <c r="C123" s="91" t="s">
        <v>12</v>
      </c>
      <c r="D123" s="92"/>
    </row>
    <row r="124" spans="1:6" x14ac:dyDescent="0.25">
      <c r="A124" s="3"/>
      <c r="B124" s="3"/>
      <c r="C124" s="3"/>
      <c r="D124" s="3"/>
    </row>
    <row r="125" spans="1:6" x14ac:dyDescent="0.25">
      <c r="A125" s="70" t="s">
        <v>329</v>
      </c>
      <c r="B125" s="3"/>
      <c r="C125" s="3"/>
      <c r="D125" s="3"/>
    </row>
  </sheetData>
  <mergeCells count="8">
    <mergeCell ref="C121:D121"/>
    <mergeCell ref="C123:D123"/>
    <mergeCell ref="A1:F1"/>
    <mergeCell ref="B3:E3"/>
    <mergeCell ref="A5:C5"/>
    <mergeCell ref="A115:F115"/>
    <mergeCell ref="C117:D117"/>
    <mergeCell ref="C119:D119"/>
  </mergeCells>
  <phoneticPr fontId="7" type="noConversion"/>
  <pageMargins left="0" right="0" top="0" bottom="0" header="0.3" footer="0.3"/>
  <pageSetup paperSize="9" scale="73" orientation="portrait" r:id="rId1"/>
  <rowBreaks count="2" manualBreakCount="2">
    <brk id="59" max="5" man="1"/>
    <brk id="126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ОПИУ</vt:lpstr>
      <vt:lpstr>ББ!Область_печати</vt:lpstr>
      <vt:lpstr>ОПИУ!Область_печати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zhamilya</dc:creator>
  <cp:lastModifiedBy>Kamshat</cp:lastModifiedBy>
  <cp:lastPrinted>2017-07-14T09:36:54Z</cp:lastPrinted>
  <dcterms:created xsi:type="dcterms:W3CDTF">2016-05-05T08:50:37Z</dcterms:created>
  <dcterms:modified xsi:type="dcterms:W3CDTF">2017-07-14T09:48:19Z</dcterms:modified>
</cp:coreProperties>
</file>