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5\3 kv\Консолидированный\"/>
    </mc:Choice>
  </mc:AlternateContent>
  <bookViews>
    <workbookView xWindow="720" yWindow="315" windowWidth="17955" windowHeight="11025"/>
  </bookViews>
  <sheets>
    <sheet name="Бух баланс" sheetId="2" r:id="rId1"/>
    <sheet name="ОПИУ" sheetId="3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76" i="2" l="1"/>
  <c r="C75" i="2"/>
  <c r="C73" i="2"/>
  <c r="C72" i="2"/>
  <c r="C56" i="2" l="1"/>
  <c r="C55" i="2"/>
  <c r="C54" i="2"/>
  <c r="C58" i="2" s="1"/>
  <c r="C52" i="2"/>
  <c r="C48" i="2"/>
  <c r="C38" i="2"/>
  <c r="C37" i="2"/>
  <c r="C36" i="2"/>
  <c r="C35" i="2"/>
  <c r="C34" i="2"/>
  <c r="C33" i="2"/>
  <c r="C32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D77" i="3" l="1"/>
  <c r="C24" i="3"/>
  <c r="D18" i="3"/>
  <c r="C18" i="3"/>
  <c r="D93" i="2" l="1"/>
  <c r="C70" i="2"/>
  <c r="C77" i="3" l="1"/>
  <c r="C48" i="3"/>
  <c r="C79" i="3" l="1"/>
  <c r="E77" i="3"/>
  <c r="F77" i="3"/>
  <c r="F48" i="3" l="1"/>
  <c r="F79" i="3" s="1"/>
  <c r="E48" i="3"/>
  <c r="E79" i="3" s="1"/>
  <c r="D48" i="3"/>
  <c r="D79" i="3" s="1"/>
  <c r="C74" i="2"/>
  <c r="C71" i="2"/>
  <c r="C53" i="2"/>
  <c r="C51" i="2"/>
  <c r="C50" i="2"/>
  <c r="C49" i="2"/>
  <c r="C31" i="2"/>
  <c r="C30" i="2"/>
  <c r="C40" i="2" l="1"/>
  <c r="D38" i="2"/>
  <c r="D40" i="2"/>
  <c r="F84" i="3" l="1"/>
  <c r="F88" i="3" s="1"/>
  <c r="F93" i="3" s="1"/>
  <c r="D84" i="3"/>
  <c r="D88" i="3" s="1"/>
  <c r="D93" i="3" s="1"/>
  <c r="E84" i="3"/>
  <c r="E88" i="3" s="1"/>
  <c r="E93" i="3" s="1"/>
  <c r="C84" i="3"/>
  <c r="C88" i="3" s="1"/>
  <c r="C93" i="3" s="1"/>
  <c r="D70" i="2"/>
  <c r="D76" i="2" s="1"/>
  <c r="D58" i="2"/>
  <c r="C47" i="2"/>
  <c r="D78" i="2" l="1"/>
  <c r="C78" i="2"/>
  <c r="C93" i="2" s="1"/>
</calcChain>
</file>

<file path=xl/sharedStrings.xml><?xml version="1.0" encoding="utf-8"?>
<sst xmlns="http://schemas.openxmlformats.org/spreadsheetml/2006/main" count="224" uniqueCount="192">
  <si>
    <t>Место для печати</t>
  </si>
  <si>
    <t>Первый руководитель</t>
  </si>
  <si>
    <t>Доля меньшинства</t>
  </si>
  <si>
    <t>в том числе:</t>
  </si>
  <si>
    <t>из них:</t>
  </si>
  <si>
    <t>от инвестиционного дохода (убытка) по пенсионным активам</t>
  </si>
  <si>
    <t>от пенсионных активов</t>
  </si>
  <si>
    <t>Комиссионные вознаграждения</t>
  </si>
  <si>
    <t>Код строки</t>
  </si>
  <si>
    <t>Наименование статьи</t>
  </si>
  <si>
    <t>(в тысячах тенге)</t>
  </si>
  <si>
    <t>Прибыль (убыток) от прекращенной деятельности</t>
  </si>
  <si>
    <t>Корпоративный подоходный налог</t>
  </si>
  <si>
    <t>19.1</t>
  </si>
  <si>
    <t>на возмещение разницы между показателем номинальной доходности и минимальным значением доходности</t>
  </si>
  <si>
    <t>Резервы (восстановление резервов) на возможные потери по операциям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</si>
  <si>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</si>
  <si>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</si>
  <si>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</si>
  <si>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</si>
  <si>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>14.3</t>
  </si>
  <si>
    <t>расходы на материалы</t>
  </si>
  <si>
    <t>14.2</t>
  </si>
  <si>
    <t>амортизационные отчисления</t>
  </si>
  <si>
    <t>14.1</t>
  </si>
  <si>
    <t>расходы на оплату труда и командировочные</t>
  </si>
  <si>
    <t>Операционные расходы</t>
  </si>
  <si>
    <t>13.5</t>
  </si>
  <si>
    <t>13.4</t>
  </si>
  <si>
    <t>расходы от осуществления сейфовых операций</t>
  </si>
  <si>
    <t>13.3</t>
  </si>
  <si>
    <t>расходы от осуществления кассовых операций</t>
  </si>
  <si>
    <t>13.2</t>
  </si>
  <si>
    <t>расходы от осуществления клиринговых операций</t>
  </si>
  <si>
    <t>13.1</t>
  </si>
  <si>
    <t>расходы от осуществления переводных операций</t>
  </si>
  <si>
    <t>Расходы по банковской и иной деятельности, не связанные с выплатой вознаграждения</t>
  </si>
  <si>
    <t>12.2</t>
  </si>
  <si>
    <t>вознаграждение за кастодиальное обслуживание</t>
  </si>
  <si>
    <t>12.1</t>
  </si>
  <si>
    <t>вознаграждение управляющему агенту</t>
  </si>
  <si>
    <t>Комиссионные расходы</t>
  </si>
  <si>
    <t>11.6</t>
  </si>
  <si>
    <t>прочие расходы, связанные с выплатой вознаграждения</t>
  </si>
  <si>
    <t>11.5</t>
  </si>
  <si>
    <t>11.4</t>
  </si>
  <si>
    <t>по выпущенным ценным бумагам</t>
  </si>
  <si>
    <t>11.3</t>
  </si>
  <si>
    <t>по полученной финансовой аренде</t>
  </si>
  <si>
    <t>11.2</t>
  </si>
  <si>
    <t>по полученным займам</t>
  </si>
  <si>
    <t>11.1</t>
  </si>
  <si>
    <t>по привлеченным вкладам</t>
  </si>
  <si>
    <t>Расходы, связанные с выплатой вознаграждения</t>
  </si>
  <si>
    <t>Итого доходов (сумма строк с 1 по 9)</t>
  </si>
  <si>
    <t>Прочие доходы</t>
  </si>
  <si>
    <t>Доходы от реализации (выбытия) активов</t>
  </si>
  <si>
    <t>Доходы, связанные с участием в ассоциированных организациях</t>
  </si>
  <si>
    <t>Дивиденды</t>
  </si>
  <si>
    <t>Доходы (расходы) от переоценки иностранной валюты (нетто)</t>
  </si>
  <si>
    <t>4.2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</si>
  <si>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</si>
  <si>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4.1</t>
  </si>
  <si>
    <t>Доходы (расходы) по финансовым активам (нетто)</t>
  </si>
  <si>
    <t>3.6</t>
  </si>
  <si>
    <t>прочие доходы от банковской и иной деятельности, не связанные с получением вознаграждения</t>
  </si>
  <si>
    <t>3.5</t>
  </si>
  <si>
    <t>доходы от инкассации</t>
  </si>
  <si>
    <t>3.4</t>
  </si>
  <si>
    <t>доходы от осуществления сейфовых операций</t>
  </si>
  <si>
    <t>3.3</t>
  </si>
  <si>
    <t>доходы от осуществления кассовых операций</t>
  </si>
  <si>
    <t>3.2</t>
  </si>
  <si>
    <t>3.1</t>
  </si>
  <si>
    <t>доходы от осуществления переводных операций</t>
  </si>
  <si>
    <t>Доходы от осуществления банковской и иной деятельности, не связанные с получением вознаграждения</t>
  </si>
  <si>
    <t>2.2</t>
  </si>
  <si>
    <t>2.1</t>
  </si>
  <si>
    <t>1.7</t>
  </si>
  <si>
    <t>прочие доходы, связанные с получением вознаграждения</t>
  </si>
  <si>
    <t>1.6</t>
  </si>
  <si>
    <t>1.5</t>
  </si>
  <si>
    <t>по приобретенным ценным бумагам</t>
  </si>
  <si>
    <t>1.4</t>
  </si>
  <si>
    <t>по предоставленной финансовой аренде</t>
  </si>
  <si>
    <t>1.3</t>
  </si>
  <si>
    <t>1.2</t>
  </si>
  <si>
    <t>1.1</t>
  </si>
  <si>
    <t>по корреспондентским и текущим счетам</t>
  </si>
  <si>
    <t>Доходы, связанные с получением вознаграждения</t>
  </si>
  <si>
    <t>За аналогичный период с начала предыдущего года (с нарастающим итогом)</t>
  </si>
  <si>
    <t>За период с начала текущего года (с нарастающим итогом)</t>
  </si>
  <si>
    <t>За отчетный период</t>
  </si>
  <si>
    <t>Консолидированный Отчет о прибылях и убытках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</si>
  <si>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</si>
  <si>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</si>
  <si>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</si>
  <si>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</si>
  <si>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</si>
  <si>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Консолидированный Бухгалтерский баланс</t>
  </si>
  <si>
    <t>АО VISOR Capital (ВИЗОР Капитал) и дочерней компании VISOR Capital UK</t>
  </si>
  <si>
    <t>(полное наименование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</si>
  <si>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</si>
  <si>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</si>
  <si>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</si>
  <si>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</si>
  <si>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</si>
  <si>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</si>
  <si>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</si>
  <si>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</si>
  <si>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</si>
  <si>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</si>
  <si>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</si>
  <si>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</si>
  <si>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</si>
  <si>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</si>
  <si>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</si>
  <si>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</si>
  <si>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</si>
  <si>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</si>
  <si>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</si>
  <si>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Отложенное налоговое требование</t>
  </si>
  <si>
    <t>Прочие активы</t>
  </si>
  <si>
    <t>Итого активы</t>
  </si>
  <si>
    <t>Обязательства</t>
  </si>
  <si>
    <t>Выпущенные долговые ценные бумаги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</si>
  <si>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</si>
  <si>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</si>
  <si>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</si>
  <si>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</si>
  <si>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</si>
  <si>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</si>
  <si>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</si>
  <si>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</si>
  <si>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</si>
  <si>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</si>
  <si>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</si>
  <si>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</si>
  <si>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</si>
  <si>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</si>
  <si>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</si>
  <si>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</si>
  <si>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</si>
  <si>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</si>
  <si>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</si>
  <si>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</si>
  <si>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предыдущих лет</t>
  </si>
  <si>
    <t>42.1</t>
  </si>
  <si>
    <t>отчетного периода</t>
  </si>
  <si>
    <t>42.2</t>
  </si>
  <si>
    <t>Трансляционная разница</t>
  </si>
  <si>
    <t>Итого капитал</t>
  </si>
  <si>
    <t>Приложение 11</t>
  </si>
  <si>
    <t>За аналогичный период предыдущего года</t>
  </si>
  <si>
    <t>по размещенным вкладам</t>
  </si>
  <si>
    <t>по предоставленным займам (микрокредитам)</t>
  </si>
  <si>
    <t>по операциям «обратное РЕПО»</t>
  </si>
  <si>
    <t>доходы от осуществления клиринговых операций</t>
  </si>
  <si>
    <t>доходы (расходы) от купли-продажи финансовых активов (нетто)</t>
  </si>
  <si>
    <t>по операциям «РЕПО»</t>
  </si>
  <si>
    <t>расходы от осуществления инкассации</t>
  </si>
  <si>
    <t>расходы по уплате налогов и других обязательных платежей в бюджет, за исключением корпоративного подоходного налога</t>
  </si>
  <si>
    <t>Прибыль (убыток) до отчисления в резервы (провизии) (стр. 10 - стр. 17)</t>
  </si>
  <si>
    <t>Чистая прибыль (убыток) до уплаты корпоративного подоходного налога (стр. 18 - стр. 19)</t>
  </si>
  <si>
    <t>Чистая прибыль (убыток) после уплаты корпоративного подоходного налога (стр. 20 - стр. 21)</t>
  </si>
  <si>
    <t>Итого чистая прибыль (убыток) за период (стр. 22 +/- стр. 23 - стр. 24)</t>
  </si>
  <si>
    <t>Приложение 7</t>
  </si>
  <si>
    <t>к Инструкции о перечне, формах и сроках предоставления финансовой отчетности финансовыми организциями и акционерным обществом "Банк Развития Казахстана"</t>
  </si>
  <si>
    <t>Форма №1</t>
  </si>
  <si>
    <t xml:space="preserve">          (полное наименование организации)</t>
  </si>
  <si>
    <t xml:space="preserve">Производные инструменты </t>
  </si>
  <si>
    <t>Операция "обратное РЕПО"</t>
  </si>
  <si>
    <t>Займы предоставленные (за вычетом резервов на обесценение)</t>
  </si>
  <si>
    <t>Основные активы (за вычетом амортизации и убытков от обесценения)</t>
  </si>
  <si>
    <t>Текущие налоговые требование</t>
  </si>
  <si>
    <t xml:space="preserve">Вклады привлеченные </t>
  </si>
  <si>
    <t>Операция "РЕПО"</t>
  </si>
  <si>
    <t>Полученные займы</t>
  </si>
  <si>
    <t>Премии (дополнительно оплаченный капитал)</t>
  </si>
  <si>
    <t>Нерапределенная прибыль (непокрытый убыток)</t>
  </si>
  <si>
    <t>Итого капитал и обязательства (стр.35+стр.44)</t>
  </si>
  <si>
    <t>Статья "Доля меньшинства" заполняется при составлении консолидированной финансовой отчетности.</t>
  </si>
  <si>
    <t xml:space="preserve">(на период его отсутствия - лицо, его </t>
  </si>
  <si>
    <t>замещающее)</t>
  </si>
  <si>
    <t>дата</t>
  </si>
  <si>
    <t>Главный бухгалтер</t>
  </si>
  <si>
    <t>Исполнитель</t>
  </si>
  <si>
    <t>Телефон</t>
  </si>
  <si>
    <t>356 07 77</t>
  </si>
  <si>
    <t xml:space="preserve">         по состоянию на «01» октября 2015 года</t>
  </si>
  <si>
    <t>по состоянию на «01» октября 2015 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</si>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</sst>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sz val="8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165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/>
    <xf numFmtId="0" fontId="10" fillId="0" borderId="0"/>
    <xf numFmtId="0" fontId="14" fillId="0" borderId="0"/>
    <xf numFmtId="0" fontId="10" fillId="0" borderId="0"/>
    <xf numFmtId="164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6" fillId="0" borderId="0"/>
    <xf numFmtId="0" fontId="16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7" fontId="5" fillId="0" borderId="1" xfId="6" applyNumberFormat="1" applyFont="1" applyFill="1" applyBorder="1" applyAlignment="1">
      <alignment horizontal="center" vertical="center" wrapText="1"/>
    </xf>
    <xf numFmtId="0" fontId="19" fillId="0" borderId="0" xfId="0" applyFont="1"/>
    <xf numFmtId="167" fontId="22" fillId="0" borderId="1" xfId="6" applyNumberFormat="1" applyFont="1" applyBorder="1"/>
    <xf numFmtId="167" fontId="21" fillId="0" borderId="1" xfId="6" applyNumberFormat="1" applyFont="1" applyBorder="1"/>
    <xf numFmtId="166" fontId="22" fillId="0" borderId="1" xfId="6" applyNumberFormat="1" applyFont="1" applyBorder="1"/>
    <xf numFmtId="167" fontId="11" fillId="0" borderId="1" xfId="6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Protection="1">
      <protection locked="0"/>
    </xf>
    <xf numFmtId="0" fontId="23" fillId="0" borderId="0" xfId="0" applyFont="1"/>
    <xf numFmtId="0" fontId="23" fillId="0" borderId="0" xfId="0" applyFont="1" applyAlignment="1"/>
    <xf numFmtId="0" fontId="23" fillId="0" borderId="0" xfId="1" applyFont="1"/>
    <xf numFmtId="0" fontId="9" fillId="0" borderId="0" xfId="1" applyFont="1" applyFill="1" applyAlignment="1">
      <alignment wrapText="1"/>
    </xf>
    <xf numFmtId="0" fontId="2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23" fillId="0" borderId="0" xfId="1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164" fontId="23" fillId="0" borderId="0" xfId="177" applyFont="1"/>
    <xf numFmtId="165" fontId="23" fillId="0" borderId="0" xfId="0" applyNumberFormat="1" applyFont="1"/>
    <xf numFmtId="167" fontId="23" fillId="0" borderId="0" xfId="0" applyNumberFormat="1" applyFont="1"/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left"/>
    </xf>
    <xf numFmtId="167" fontId="9" fillId="0" borderId="1" xfId="6" applyNumberFormat="1" applyFont="1" applyFill="1" applyBorder="1" applyAlignment="1">
      <alignment horizontal="center" vertical="center" wrapText="1"/>
    </xf>
    <xf numFmtId="167" fontId="23" fillId="0" borderId="1" xfId="6" applyNumberFormat="1" applyFont="1" applyFill="1" applyBorder="1"/>
    <xf numFmtId="167" fontId="23" fillId="0" borderId="1" xfId="6" applyNumberFormat="1" applyFont="1" applyBorder="1"/>
    <xf numFmtId="167" fontId="25" fillId="0" borderId="1" xfId="6" applyNumberFormat="1" applyFont="1" applyFill="1" applyBorder="1"/>
    <xf numFmtId="167" fontId="25" fillId="0" borderId="1" xfId="6" applyNumberFormat="1" applyFont="1" applyBorder="1"/>
    <xf numFmtId="0" fontId="26" fillId="0" borderId="0" xfId="0" applyFont="1"/>
    <xf numFmtId="0" fontId="9" fillId="0" borderId="0" xfId="1" applyFont="1" applyFill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9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9" fillId="0" borderId="0" xfId="1" applyFont="1" applyFill="1" applyAlignment="1">
      <alignment horizontal="right" wrapText="1"/>
    </xf>
    <xf numFmtId="0" fontId="2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0" fillId="0" borderId="0" xfId="3" applyFont="1" applyAlignment="1" applyProtection="1">
      <alignment horizontal="right" vertical="center"/>
    </xf>
  </cellXfs>
  <cellStyles count="178">
    <cellStyle name="_x0005__x001c_" xfId="5"/>
    <cellStyle name="%" xfId="24"/>
    <cellStyle name="Comma" xfId="177" builtinId="3"/>
    <cellStyle name="Comma 10" xfId="23"/>
    <cellStyle name="Comma 10 2" xfId="65"/>
    <cellStyle name="Comma 10 2 2" xfId="66"/>
    <cellStyle name="Comma 10 3" xfId="67"/>
    <cellStyle name="Comma 10 4" xfId="68"/>
    <cellStyle name="Comma 11" xfId="15"/>
    <cellStyle name="Comma 11 2" xfId="69"/>
    <cellStyle name="Comma 11 2 2" xfId="70"/>
    <cellStyle name="Comma 11 3" xfId="71"/>
    <cellStyle name="Comma 11 4" xfId="72"/>
    <cellStyle name="Comma 12" xfId="17"/>
    <cellStyle name="Comma 12 2" xfId="73"/>
    <cellStyle name="Comma 12 2 2" xfId="74"/>
    <cellStyle name="Comma 12 3" xfId="75"/>
    <cellStyle name="Comma 12 4" xfId="76"/>
    <cellStyle name="Comma 13" xfId="22"/>
    <cellStyle name="Comma 13 2" xfId="77"/>
    <cellStyle name="Comma 13 2 2" xfId="78"/>
    <cellStyle name="Comma 13 3" xfId="79"/>
    <cellStyle name="Comma 13 4" xfId="80"/>
    <cellStyle name="Comma 14" xfId="21"/>
    <cellStyle name="Comma 14 2" xfId="81"/>
    <cellStyle name="Comma 14 2 2" xfId="82"/>
    <cellStyle name="Comma 14 3" xfId="83"/>
    <cellStyle name="Comma 14 4" xfId="84"/>
    <cellStyle name="Comma 15" xfId="20"/>
    <cellStyle name="Comma 15 2" xfId="85"/>
    <cellStyle name="Comma 15 2 2" xfId="86"/>
    <cellStyle name="Comma 15 3" xfId="87"/>
    <cellStyle name="Comma 15 4" xfId="88"/>
    <cellStyle name="Comma 16" xfId="19"/>
    <cellStyle name="Comma 16 2" xfId="89"/>
    <cellStyle name="Comma 17" xfId="18"/>
    <cellStyle name="Comma 18" xfId="25"/>
    <cellStyle name="Comma 19" xfId="26"/>
    <cellStyle name="Comma 2" xfId="7"/>
    <cellStyle name="Comma 2 2" xfId="28"/>
    <cellStyle name="Comma 2 2 2" xfId="91"/>
    <cellStyle name="Comma 2 2 3" xfId="92"/>
    <cellStyle name="Comma 2 3" xfId="27"/>
    <cellStyle name="Comma 2 4" xfId="93"/>
    <cellStyle name="Comma 2 5" xfId="94"/>
    <cellStyle name="Comma 2 6" xfId="95"/>
    <cellStyle name="Comma 2 7" xfId="90"/>
    <cellStyle name="Comma 20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29 2" xfId="96"/>
    <cellStyle name="Comma 3" xfId="8"/>
    <cellStyle name="Comma 3 2" xfId="39"/>
    <cellStyle name="Comma 3 2 2" xfId="99"/>
    <cellStyle name="Comma 3 2 3" xfId="100"/>
    <cellStyle name="Comma 3 2 4" xfId="98"/>
    <cellStyle name="Comma 3 3" xfId="101"/>
    <cellStyle name="Comma 3 4" xfId="102"/>
    <cellStyle name="Comma 3 5" xfId="103"/>
    <cellStyle name="Comma 3 6" xfId="104"/>
    <cellStyle name="Comma 3 7" xfId="97"/>
    <cellStyle name="Comma 30" xfId="105"/>
    <cellStyle name="Comma 31" xfId="106"/>
    <cellStyle name="Comma 32" xfId="107"/>
    <cellStyle name="Comma 33" xfId="108"/>
    <cellStyle name="Comma 34" xfId="109"/>
    <cellStyle name="Comma 35" xfId="110"/>
    <cellStyle name="Comma 36" xfId="111"/>
    <cellStyle name="Comma 37" xfId="112"/>
    <cellStyle name="Comma 38" xfId="113"/>
    <cellStyle name="Comma 39" xfId="114"/>
    <cellStyle name="Comma 4" xfId="6"/>
    <cellStyle name="Comma 4 2" xfId="41"/>
    <cellStyle name="Comma 4 2 2" xfId="42"/>
    <cellStyle name="Comma 4 2 2 2" xfId="115"/>
    <cellStyle name="Comma 4 3" xfId="40"/>
    <cellStyle name="Comma 4 3 2" xfId="116"/>
    <cellStyle name="Comma 4 4" xfId="117"/>
    <cellStyle name="Comma 40" xfId="118"/>
    <cellStyle name="Comma 41" xfId="119"/>
    <cellStyle name="Comma 42" xfId="120"/>
    <cellStyle name="Comma 43" xfId="121"/>
    <cellStyle name="Comma 44" xfId="122"/>
    <cellStyle name="Comma 45" xfId="123"/>
    <cellStyle name="Comma 46" xfId="124"/>
    <cellStyle name="Comma 47" xfId="125"/>
    <cellStyle name="Comma 48" xfId="126"/>
    <cellStyle name="Comma 49" xfId="127"/>
    <cellStyle name="Comma 5" xfId="43"/>
    <cellStyle name="Comma 5 2" xfId="128"/>
    <cellStyle name="Comma 5 2 2" xfId="129"/>
    <cellStyle name="Comma 5 3" xfId="130"/>
    <cellStyle name="Comma 5 4" xfId="131"/>
    <cellStyle name="Comma 5 5" xfId="132"/>
    <cellStyle name="Comma 5 6" xfId="133"/>
    <cellStyle name="Comma 50" xfId="134"/>
    <cellStyle name="Comma 6" xfId="9"/>
    <cellStyle name="Comma 6 2" xfId="44"/>
    <cellStyle name="Comma 6 2 2" xfId="135"/>
    <cellStyle name="Comma 6 2 3" xfId="136"/>
    <cellStyle name="Comma 6 3" xfId="137"/>
    <cellStyle name="Comma 6 4" xfId="138"/>
    <cellStyle name="Comma 6 5" xfId="139"/>
    <cellStyle name="Comma 6 6" xfId="140"/>
    <cellStyle name="Comma 7" xfId="45"/>
    <cellStyle name="Comma 7 2" xfId="141"/>
    <cellStyle name="Comma 7 2 2" xfId="142"/>
    <cellStyle name="Comma 7 3" xfId="143"/>
    <cellStyle name="Comma 7 4" xfId="144"/>
    <cellStyle name="Comma 7 5" xfId="145"/>
    <cellStyle name="Comma 7 6" xfId="146"/>
    <cellStyle name="Comma 8" xfId="46"/>
    <cellStyle name="Comma 8 2" xfId="147"/>
    <cellStyle name="Comma 8 2 2" xfId="148"/>
    <cellStyle name="Comma 8 3" xfId="149"/>
    <cellStyle name="Comma 8 4" xfId="150"/>
    <cellStyle name="Comma 9" xfId="47"/>
    <cellStyle name="Comma 9 2" xfId="151"/>
    <cellStyle name="Comma 9 2 2" xfId="152"/>
    <cellStyle name="Comma 9 3" xfId="153"/>
    <cellStyle name="Comma 9 4" xfId="154"/>
    <cellStyle name="Hyperlink" xfId="3" builtinId="8"/>
    <cellStyle name="Hyperlink 2" xfId="10"/>
    <cellStyle name="Normal" xfId="0" builtinId="0"/>
    <cellStyle name="Normal 14" xfId="11"/>
    <cellStyle name="Normal 2" xfId="12"/>
    <cellStyle name="Normal 2 2" xfId="49"/>
    <cellStyle name="Normal 2 2 2" xfId="50"/>
    <cellStyle name="Normal 2 2 2 2" xfId="51"/>
    <cellStyle name="Normal 2 2 3" xfId="156"/>
    <cellStyle name="Normal 2 2 4" xfId="157"/>
    <cellStyle name="Normal 2 3" xfId="52"/>
    <cellStyle name="Normal 2 3 2" xfId="158"/>
    <cellStyle name="Normal 2 3 3" xfId="159"/>
    <cellStyle name="Normal 2 3 4" xfId="160"/>
    <cellStyle name="Normal 2 3 5" xfId="161"/>
    <cellStyle name="Normal 2 4" xfId="53"/>
    <cellStyle name="Normal 2 4 2" xfId="162"/>
    <cellStyle name="Normal 2 5" xfId="48"/>
    <cellStyle name="Normal 2 5 2" xfId="163"/>
    <cellStyle name="Normal 2 6" xfId="155"/>
    <cellStyle name="Normal 3" xfId="4"/>
    <cellStyle name="Normal 3 2" xfId="55"/>
    <cellStyle name="Normal 3 2 2" xfId="164"/>
    <cellStyle name="Normal 3 3" xfId="56"/>
    <cellStyle name="Normal 3 3 2" xfId="165"/>
    <cellStyle name="Normal 3 4" xfId="54"/>
    <cellStyle name="Normal 3 4 2" xfId="166"/>
    <cellStyle name="Normal 4" xfId="57"/>
    <cellStyle name="Normal 4 2" xfId="58"/>
    <cellStyle name="Normal 4 2 2" xfId="167"/>
    <cellStyle name="Normal 4 3" xfId="59"/>
    <cellStyle name="Normal 5" xfId="60"/>
    <cellStyle name="Normal 5 2" xfId="61"/>
    <cellStyle name="Normal 50" xfId="13"/>
    <cellStyle name="Normal 6" xfId="168"/>
    <cellStyle name="Percent 2" xfId="14"/>
    <cellStyle name="Percent 2 2" xfId="169"/>
    <cellStyle name="Percent 2 2 2" xfId="170"/>
    <cellStyle name="Percent 2 3" xfId="171"/>
    <cellStyle name="Percent 2 4" xfId="172"/>
    <cellStyle name="Percent 2 5" xfId="173"/>
    <cellStyle name="Percent 3" xfId="62"/>
    <cellStyle name="Percent 3 2" xfId="174"/>
    <cellStyle name="Percent 4" xfId="175"/>
    <cellStyle name="Percent 4 2" xfId="176"/>
    <cellStyle name="Style 1" xfId="63"/>
    <cellStyle name="Обычный 2" xfId="1"/>
    <cellStyle name="Обычный_I0000709" xfId="16"/>
    <cellStyle name="Стиль 1" xfId="64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KASE/2015/1%20kv/&#1050;&#1086;&#1085;&#1089;&#1086;&#1083;&#1080;&#1076;&#1080;&#1088;&#1086;&#1074;&#1072;&#1085;&#1085;&#1099;&#1081;/&#1092;&#1086;&#1088;&#1084;&#1099;%20&#1076;&#1083;&#1103;%20&#1079;&#1072;&#1087;&#1086;&#1083;&#1085;&#1077;&#1085;&#1080;&#1103;%201%20&#1082;&#1074;/&#1054;&#1090;&#1095;&#1077;&#1090;%20&#1086;%20&#1092;&#1080;&#1085;%20&#1087;&#1086;&#1083;&#1086;&#1078;&#1077;&#1085;&#1080;&#1080;%20&#1082;&#1086;&#1085;&#1089;&#1086;&#1083;&#1080;&#1076;%20&#1079;&#1072;%201%20&#1082;&#1074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KASE/2014/4%20kv/&#1050;&#1086;&#1085;&#1089;&#1086;&#1083;&#1080;&#1076;&#1080;&#1088;&#1086;&#1074;&#1072;&#1085;&#1085;&#1099;&#1081;/&#1092;&#1086;&#1088;&#1084;&#1099;%20&#1076;&#1083;&#1103;%20&#1079;&#1072;&#1087;&#1086;&#1083;&#1085;&#1077;&#1085;&#1080;&#1103;%204%20&#1082;&#1074;/&#1054;&#1090;&#1095;&#1077;&#1090;%20&#1086;%20&#1092;&#1080;&#1085;%20&#1087;&#1086;&#1083;&#1086;&#1078;&#1077;&#1085;&#1080;&#1080;%20&#1082;&#1086;&#1085;&#1089;&#1086;&#1083;&#1080;&#1076;%20&#1079;&#1072;%204%20&#1082;&#1074;%202014%20&#1076;&#1083;&#1103;%20&#1080;&#1089;&#1087;&#1086;&#1083;&#1100;&#1079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76;&#1083;&#1103;%20&#1079;&#1072;&#1087;&#1086;&#1083;&#1085;&#1077;&#1085;&#1080;&#1103;%203%20&#1082;&#1074;/&#1054;&#1090;&#1095;&#1077;&#1090;%20&#1086;%20&#1092;&#1080;&#1085;%20&#1087;&#1086;&#1083;&#1086;&#1078;&#1077;&#1085;&#1080;&#1080;%20&#1082;&#1086;&#1085;&#1089;&#1086;&#1083;&#1080;&#1076;%20&#1079;&#1072;%203%20&#1082;&#107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5"/>
      <sheetName val="Exchange rate 2014"/>
    </sheetNames>
    <sheetDataSet>
      <sheetData sheetId="0"/>
      <sheetData sheetId="1">
        <row r="12">
          <cell r="L12">
            <v>0</v>
          </cell>
        </row>
        <row r="24">
          <cell r="L24">
            <v>0</v>
          </cell>
        </row>
        <row r="25">
          <cell r="L25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7">
          <cell r="L47">
            <v>0</v>
          </cell>
        </row>
        <row r="65">
          <cell r="L65">
            <v>0</v>
          </cell>
        </row>
        <row r="68">
          <cell r="L68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4"/>
      <sheetName val="Exchange rate 2013"/>
    </sheetNames>
    <sheetDataSet>
      <sheetData sheetId="0"/>
      <sheetData sheetId="1">
        <row r="41">
          <cell r="L41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5"/>
      <sheetName val="Exchange rate 2014"/>
    </sheetNames>
    <sheetDataSet>
      <sheetData sheetId="0"/>
      <sheetData sheetId="1">
        <row r="9">
          <cell r="L9">
            <v>179809.68174440574</v>
          </cell>
        </row>
        <row r="10">
          <cell r="L10">
            <v>0</v>
          </cell>
        </row>
        <row r="11">
          <cell r="L11">
            <v>27443.372825842296</v>
          </cell>
        </row>
        <row r="12">
          <cell r="L12">
            <v>0</v>
          </cell>
        </row>
        <row r="13">
          <cell r="L13">
            <v>4552.9722000000002</v>
          </cell>
        </row>
        <row r="14">
          <cell r="L14">
            <v>7704.9692894768823</v>
          </cell>
        </row>
        <row r="15">
          <cell r="L15">
            <v>31994.156930000001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63660.451114303949</v>
          </cell>
        </row>
        <row r="26">
          <cell r="L26">
            <v>702.69050000000004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36223.366766956089</v>
          </cell>
        </row>
        <row r="30">
          <cell r="L30">
            <v>23335.002619581901</v>
          </cell>
        </row>
        <row r="31">
          <cell r="L31">
            <v>36675.084999999999</v>
          </cell>
        </row>
        <row r="32">
          <cell r="L32">
            <v>28113.549904305557</v>
          </cell>
        </row>
        <row r="42">
          <cell r="L42">
            <v>7954.6605809383527</v>
          </cell>
        </row>
        <row r="46">
          <cell r="L46">
            <v>5106.6701799283155</v>
          </cell>
        </row>
        <row r="48">
          <cell r="L48">
            <v>11126.025494975627</v>
          </cell>
        </row>
        <row r="49">
          <cell r="L49">
            <v>0</v>
          </cell>
        </row>
        <row r="50">
          <cell r="L50">
            <v>28566.00559816954</v>
          </cell>
        </row>
        <row r="66">
          <cell r="L66">
            <v>-383606.25095437281</v>
          </cell>
        </row>
        <row r="67">
          <cell r="L67">
            <v>-10900.515146968104</v>
          </cell>
        </row>
        <row r="69">
          <cell r="L69">
            <v>-9481.15</v>
          </cell>
        </row>
        <row r="70">
          <cell r="L70">
            <v>387460.93677865923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topLeftCell="A49" zoomScale="75" zoomScaleNormal="75" workbookViewId="0">
      <selection activeCell="P48" sqref="P48"/>
    </sheetView>
  </sheetViews>
  <sheetFormatPr defaultRowHeight="12.75" x14ac:dyDescent="0.2"/>
  <cols>
    <col min="1" max="1" width="51.28515625" style="17" customWidth="1"/>
    <col min="2" max="2" width="16.140625" style="17" customWidth="1"/>
    <col min="3" max="3" width="19.42578125" style="17" customWidth="1"/>
    <col min="4" max="4" width="21.5703125" style="17" customWidth="1"/>
    <col min="5" max="256" width="9.140625" style="17"/>
    <col min="257" max="257" width="51.28515625" style="17" customWidth="1"/>
    <col min="258" max="258" width="16.140625" style="17" customWidth="1"/>
    <col min="259" max="259" width="19.42578125" style="17" customWidth="1"/>
    <col min="260" max="260" width="21.5703125" style="17" customWidth="1"/>
    <col min="261" max="512" width="9.140625" style="17"/>
    <col min="513" max="513" width="51.28515625" style="17" customWidth="1"/>
    <col min="514" max="514" width="16.140625" style="17" customWidth="1"/>
    <col min="515" max="515" width="19.42578125" style="17" customWidth="1"/>
    <col min="516" max="516" width="21.5703125" style="17" customWidth="1"/>
    <col min="517" max="768" width="9.140625" style="17"/>
    <col min="769" max="769" width="51.28515625" style="17" customWidth="1"/>
    <col min="770" max="770" width="16.140625" style="17" customWidth="1"/>
    <col min="771" max="771" width="19.42578125" style="17" customWidth="1"/>
    <col min="772" max="772" width="21.5703125" style="17" customWidth="1"/>
    <col min="773" max="1024" width="9.140625" style="17"/>
    <col min="1025" max="1025" width="51.28515625" style="17" customWidth="1"/>
    <col min="1026" max="1026" width="16.140625" style="17" customWidth="1"/>
    <col min="1027" max="1027" width="19.42578125" style="17" customWidth="1"/>
    <col min="1028" max="1028" width="21.5703125" style="17" customWidth="1"/>
    <col min="1029" max="1280" width="9.140625" style="17"/>
    <col min="1281" max="1281" width="51.28515625" style="17" customWidth="1"/>
    <col min="1282" max="1282" width="16.140625" style="17" customWidth="1"/>
    <col min="1283" max="1283" width="19.42578125" style="17" customWidth="1"/>
    <col min="1284" max="1284" width="21.5703125" style="17" customWidth="1"/>
    <col min="1285" max="1536" width="9.140625" style="17"/>
    <col min="1537" max="1537" width="51.28515625" style="17" customWidth="1"/>
    <col min="1538" max="1538" width="16.140625" style="17" customWidth="1"/>
    <col min="1539" max="1539" width="19.42578125" style="17" customWidth="1"/>
    <col min="1540" max="1540" width="21.5703125" style="17" customWidth="1"/>
    <col min="1541" max="1792" width="9.140625" style="17"/>
    <col min="1793" max="1793" width="51.28515625" style="17" customWidth="1"/>
    <col min="1794" max="1794" width="16.140625" style="17" customWidth="1"/>
    <col min="1795" max="1795" width="19.42578125" style="17" customWidth="1"/>
    <col min="1796" max="1796" width="21.5703125" style="17" customWidth="1"/>
    <col min="1797" max="2048" width="9.140625" style="17"/>
    <col min="2049" max="2049" width="51.28515625" style="17" customWidth="1"/>
    <col min="2050" max="2050" width="16.140625" style="17" customWidth="1"/>
    <col min="2051" max="2051" width="19.42578125" style="17" customWidth="1"/>
    <col min="2052" max="2052" width="21.5703125" style="17" customWidth="1"/>
    <col min="2053" max="2304" width="9.140625" style="17"/>
    <col min="2305" max="2305" width="51.28515625" style="17" customWidth="1"/>
    <col min="2306" max="2306" width="16.140625" style="17" customWidth="1"/>
    <col min="2307" max="2307" width="19.42578125" style="17" customWidth="1"/>
    <col min="2308" max="2308" width="21.5703125" style="17" customWidth="1"/>
    <col min="2309" max="2560" width="9.140625" style="17"/>
    <col min="2561" max="2561" width="51.28515625" style="17" customWidth="1"/>
    <col min="2562" max="2562" width="16.140625" style="17" customWidth="1"/>
    <col min="2563" max="2563" width="19.42578125" style="17" customWidth="1"/>
    <col min="2564" max="2564" width="21.5703125" style="17" customWidth="1"/>
    <col min="2565" max="2816" width="9.140625" style="17"/>
    <col min="2817" max="2817" width="51.28515625" style="17" customWidth="1"/>
    <col min="2818" max="2818" width="16.140625" style="17" customWidth="1"/>
    <col min="2819" max="2819" width="19.42578125" style="17" customWidth="1"/>
    <col min="2820" max="2820" width="21.5703125" style="17" customWidth="1"/>
    <col min="2821" max="3072" width="9.140625" style="17"/>
    <col min="3073" max="3073" width="51.28515625" style="17" customWidth="1"/>
    <col min="3074" max="3074" width="16.140625" style="17" customWidth="1"/>
    <col min="3075" max="3075" width="19.42578125" style="17" customWidth="1"/>
    <col min="3076" max="3076" width="21.5703125" style="17" customWidth="1"/>
    <col min="3077" max="3328" width="9.140625" style="17"/>
    <col min="3329" max="3329" width="51.28515625" style="17" customWidth="1"/>
    <col min="3330" max="3330" width="16.140625" style="17" customWidth="1"/>
    <col min="3331" max="3331" width="19.42578125" style="17" customWidth="1"/>
    <col min="3332" max="3332" width="21.5703125" style="17" customWidth="1"/>
    <col min="3333" max="3584" width="9.140625" style="17"/>
    <col min="3585" max="3585" width="51.28515625" style="17" customWidth="1"/>
    <col min="3586" max="3586" width="16.140625" style="17" customWidth="1"/>
    <col min="3587" max="3587" width="19.42578125" style="17" customWidth="1"/>
    <col min="3588" max="3588" width="21.5703125" style="17" customWidth="1"/>
    <col min="3589" max="3840" width="9.140625" style="17"/>
    <col min="3841" max="3841" width="51.28515625" style="17" customWidth="1"/>
    <col min="3842" max="3842" width="16.140625" style="17" customWidth="1"/>
    <col min="3843" max="3843" width="19.42578125" style="17" customWidth="1"/>
    <col min="3844" max="3844" width="21.5703125" style="17" customWidth="1"/>
    <col min="3845" max="4096" width="9.140625" style="17"/>
    <col min="4097" max="4097" width="51.28515625" style="17" customWidth="1"/>
    <col min="4098" max="4098" width="16.140625" style="17" customWidth="1"/>
    <col min="4099" max="4099" width="19.42578125" style="17" customWidth="1"/>
    <col min="4100" max="4100" width="21.5703125" style="17" customWidth="1"/>
    <col min="4101" max="4352" width="9.140625" style="17"/>
    <col min="4353" max="4353" width="51.28515625" style="17" customWidth="1"/>
    <col min="4354" max="4354" width="16.140625" style="17" customWidth="1"/>
    <col min="4355" max="4355" width="19.42578125" style="17" customWidth="1"/>
    <col min="4356" max="4356" width="21.5703125" style="17" customWidth="1"/>
    <col min="4357" max="4608" width="9.140625" style="17"/>
    <col min="4609" max="4609" width="51.28515625" style="17" customWidth="1"/>
    <col min="4610" max="4610" width="16.140625" style="17" customWidth="1"/>
    <col min="4611" max="4611" width="19.42578125" style="17" customWidth="1"/>
    <col min="4612" max="4612" width="21.5703125" style="17" customWidth="1"/>
    <col min="4613" max="4864" width="9.140625" style="17"/>
    <col min="4865" max="4865" width="51.28515625" style="17" customWidth="1"/>
    <col min="4866" max="4866" width="16.140625" style="17" customWidth="1"/>
    <col min="4867" max="4867" width="19.42578125" style="17" customWidth="1"/>
    <col min="4868" max="4868" width="21.5703125" style="17" customWidth="1"/>
    <col min="4869" max="5120" width="9.140625" style="17"/>
    <col min="5121" max="5121" width="51.28515625" style="17" customWidth="1"/>
    <col min="5122" max="5122" width="16.140625" style="17" customWidth="1"/>
    <col min="5123" max="5123" width="19.42578125" style="17" customWidth="1"/>
    <col min="5124" max="5124" width="21.5703125" style="17" customWidth="1"/>
    <col min="5125" max="5376" width="9.140625" style="17"/>
    <col min="5377" max="5377" width="51.28515625" style="17" customWidth="1"/>
    <col min="5378" max="5378" width="16.140625" style="17" customWidth="1"/>
    <col min="5379" max="5379" width="19.42578125" style="17" customWidth="1"/>
    <col min="5380" max="5380" width="21.5703125" style="17" customWidth="1"/>
    <col min="5381" max="5632" width="9.140625" style="17"/>
    <col min="5633" max="5633" width="51.28515625" style="17" customWidth="1"/>
    <col min="5634" max="5634" width="16.140625" style="17" customWidth="1"/>
    <col min="5635" max="5635" width="19.42578125" style="17" customWidth="1"/>
    <col min="5636" max="5636" width="21.5703125" style="17" customWidth="1"/>
    <col min="5637" max="5888" width="9.140625" style="17"/>
    <col min="5889" max="5889" width="51.28515625" style="17" customWidth="1"/>
    <col min="5890" max="5890" width="16.140625" style="17" customWidth="1"/>
    <col min="5891" max="5891" width="19.42578125" style="17" customWidth="1"/>
    <col min="5892" max="5892" width="21.5703125" style="17" customWidth="1"/>
    <col min="5893" max="6144" width="9.140625" style="17"/>
    <col min="6145" max="6145" width="51.28515625" style="17" customWidth="1"/>
    <col min="6146" max="6146" width="16.140625" style="17" customWidth="1"/>
    <col min="6147" max="6147" width="19.42578125" style="17" customWidth="1"/>
    <col min="6148" max="6148" width="21.5703125" style="17" customWidth="1"/>
    <col min="6149" max="6400" width="9.140625" style="17"/>
    <col min="6401" max="6401" width="51.28515625" style="17" customWidth="1"/>
    <col min="6402" max="6402" width="16.140625" style="17" customWidth="1"/>
    <col min="6403" max="6403" width="19.42578125" style="17" customWidth="1"/>
    <col min="6404" max="6404" width="21.5703125" style="17" customWidth="1"/>
    <col min="6405" max="6656" width="9.140625" style="17"/>
    <col min="6657" max="6657" width="51.28515625" style="17" customWidth="1"/>
    <col min="6658" max="6658" width="16.140625" style="17" customWidth="1"/>
    <col min="6659" max="6659" width="19.42578125" style="17" customWidth="1"/>
    <col min="6660" max="6660" width="21.5703125" style="17" customWidth="1"/>
    <col min="6661" max="6912" width="9.140625" style="17"/>
    <col min="6913" max="6913" width="51.28515625" style="17" customWidth="1"/>
    <col min="6914" max="6914" width="16.140625" style="17" customWidth="1"/>
    <col min="6915" max="6915" width="19.42578125" style="17" customWidth="1"/>
    <col min="6916" max="6916" width="21.5703125" style="17" customWidth="1"/>
    <col min="6917" max="7168" width="9.140625" style="17"/>
    <col min="7169" max="7169" width="51.28515625" style="17" customWidth="1"/>
    <col min="7170" max="7170" width="16.140625" style="17" customWidth="1"/>
    <col min="7171" max="7171" width="19.42578125" style="17" customWidth="1"/>
    <col min="7172" max="7172" width="21.5703125" style="17" customWidth="1"/>
    <col min="7173" max="7424" width="9.140625" style="17"/>
    <col min="7425" max="7425" width="51.28515625" style="17" customWidth="1"/>
    <col min="7426" max="7426" width="16.140625" style="17" customWidth="1"/>
    <col min="7427" max="7427" width="19.42578125" style="17" customWidth="1"/>
    <col min="7428" max="7428" width="21.5703125" style="17" customWidth="1"/>
    <col min="7429" max="7680" width="9.140625" style="17"/>
    <col min="7681" max="7681" width="51.28515625" style="17" customWidth="1"/>
    <col min="7682" max="7682" width="16.140625" style="17" customWidth="1"/>
    <col min="7683" max="7683" width="19.42578125" style="17" customWidth="1"/>
    <col min="7684" max="7684" width="21.5703125" style="17" customWidth="1"/>
    <col min="7685" max="7936" width="9.140625" style="17"/>
    <col min="7937" max="7937" width="51.28515625" style="17" customWidth="1"/>
    <col min="7938" max="7938" width="16.140625" style="17" customWidth="1"/>
    <col min="7939" max="7939" width="19.42578125" style="17" customWidth="1"/>
    <col min="7940" max="7940" width="21.5703125" style="17" customWidth="1"/>
    <col min="7941" max="8192" width="9.140625" style="17"/>
    <col min="8193" max="8193" width="51.28515625" style="17" customWidth="1"/>
    <col min="8194" max="8194" width="16.140625" style="17" customWidth="1"/>
    <col min="8195" max="8195" width="19.42578125" style="17" customWidth="1"/>
    <col min="8196" max="8196" width="21.5703125" style="17" customWidth="1"/>
    <col min="8197" max="8448" width="9.140625" style="17"/>
    <col min="8449" max="8449" width="51.28515625" style="17" customWidth="1"/>
    <col min="8450" max="8450" width="16.140625" style="17" customWidth="1"/>
    <col min="8451" max="8451" width="19.42578125" style="17" customWidth="1"/>
    <col min="8452" max="8452" width="21.5703125" style="17" customWidth="1"/>
    <col min="8453" max="8704" width="9.140625" style="17"/>
    <col min="8705" max="8705" width="51.28515625" style="17" customWidth="1"/>
    <col min="8706" max="8706" width="16.140625" style="17" customWidth="1"/>
    <col min="8707" max="8707" width="19.42578125" style="17" customWidth="1"/>
    <col min="8708" max="8708" width="21.5703125" style="17" customWidth="1"/>
    <col min="8709" max="8960" width="9.140625" style="17"/>
    <col min="8961" max="8961" width="51.28515625" style="17" customWidth="1"/>
    <col min="8962" max="8962" width="16.140625" style="17" customWidth="1"/>
    <col min="8963" max="8963" width="19.42578125" style="17" customWidth="1"/>
    <col min="8964" max="8964" width="21.5703125" style="17" customWidth="1"/>
    <col min="8965" max="9216" width="9.140625" style="17"/>
    <col min="9217" max="9217" width="51.28515625" style="17" customWidth="1"/>
    <col min="9218" max="9218" width="16.140625" style="17" customWidth="1"/>
    <col min="9219" max="9219" width="19.42578125" style="17" customWidth="1"/>
    <col min="9220" max="9220" width="21.5703125" style="17" customWidth="1"/>
    <col min="9221" max="9472" width="9.140625" style="17"/>
    <col min="9473" max="9473" width="51.28515625" style="17" customWidth="1"/>
    <col min="9474" max="9474" width="16.140625" style="17" customWidth="1"/>
    <col min="9475" max="9475" width="19.42578125" style="17" customWidth="1"/>
    <col min="9476" max="9476" width="21.5703125" style="17" customWidth="1"/>
    <col min="9477" max="9728" width="9.140625" style="17"/>
    <col min="9729" max="9729" width="51.28515625" style="17" customWidth="1"/>
    <col min="9730" max="9730" width="16.140625" style="17" customWidth="1"/>
    <col min="9731" max="9731" width="19.42578125" style="17" customWidth="1"/>
    <col min="9732" max="9732" width="21.5703125" style="17" customWidth="1"/>
    <col min="9733" max="9984" width="9.140625" style="17"/>
    <col min="9985" max="9985" width="51.28515625" style="17" customWidth="1"/>
    <col min="9986" max="9986" width="16.140625" style="17" customWidth="1"/>
    <col min="9987" max="9987" width="19.42578125" style="17" customWidth="1"/>
    <col min="9988" max="9988" width="21.5703125" style="17" customWidth="1"/>
    <col min="9989" max="10240" width="9.140625" style="17"/>
    <col min="10241" max="10241" width="51.28515625" style="17" customWidth="1"/>
    <col min="10242" max="10242" width="16.140625" style="17" customWidth="1"/>
    <col min="10243" max="10243" width="19.42578125" style="17" customWidth="1"/>
    <col min="10244" max="10244" width="21.5703125" style="17" customWidth="1"/>
    <col min="10245" max="10496" width="9.140625" style="17"/>
    <col min="10497" max="10497" width="51.28515625" style="17" customWidth="1"/>
    <col min="10498" max="10498" width="16.140625" style="17" customWidth="1"/>
    <col min="10499" max="10499" width="19.42578125" style="17" customWidth="1"/>
    <col min="10500" max="10500" width="21.5703125" style="17" customWidth="1"/>
    <col min="10501" max="10752" width="9.140625" style="17"/>
    <col min="10753" max="10753" width="51.28515625" style="17" customWidth="1"/>
    <col min="10754" max="10754" width="16.140625" style="17" customWidth="1"/>
    <col min="10755" max="10755" width="19.42578125" style="17" customWidth="1"/>
    <col min="10756" max="10756" width="21.5703125" style="17" customWidth="1"/>
    <col min="10757" max="11008" width="9.140625" style="17"/>
    <col min="11009" max="11009" width="51.28515625" style="17" customWidth="1"/>
    <col min="11010" max="11010" width="16.140625" style="17" customWidth="1"/>
    <col min="11011" max="11011" width="19.42578125" style="17" customWidth="1"/>
    <col min="11012" max="11012" width="21.5703125" style="17" customWidth="1"/>
    <col min="11013" max="11264" width="9.140625" style="17"/>
    <col min="11265" max="11265" width="51.28515625" style="17" customWidth="1"/>
    <col min="11266" max="11266" width="16.140625" style="17" customWidth="1"/>
    <col min="11267" max="11267" width="19.42578125" style="17" customWidth="1"/>
    <col min="11268" max="11268" width="21.5703125" style="17" customWidth="1"/>
    <col min="11269" max="11520" width="9.140625" style="17"/>
    <col min="11521" max="11521" width="51.28515625" style="17" customWidth="1"/>
    <col min="11522" max="11522" width="16.140625" style="17" customWidth="1"/>
    <col min="11523" max="11523" width="19.42578125" style="17" customWidth="1"/>
    <col min="11524" max="11524" width="21.5703125" style="17" customWidth="1"/>
    <col min="11525" max="11776" width="9.140625" style="17"/>
    <col min="11777" max="11777" width="51.28515625" style="17" customWidth="1"/>
    <col min="11778" max="11778" width="16.140625" style="17" customWidth="1"/>
    <col min="11779" max="11779" width="19.42578125" style="17" customWidth="1"/>
    <col min="11780" max="11780" width="21.5703125" style="17" customWidth="1"/>
    <col min="11781" max="12032" width="9.140625" style="17"/>
    <col min="12033" max="12033" width="51.28515625" style="17" customWidth="1"/>
    <col min="12034" max="12034" width="16.140625" style="17" customWidth="1"/>
    <col min="12035" max="12035" width="19.42578125" style="17" customWidth="1"/>
    <col min="12036" max="12036" width="21.5703125" style="17" customWidth="1"/>
    <col min="12037" max="12288" width="9.140625" style="17"/>
    <col min="12289" max="12289" width="51.28515625" style="17" customWidth="1"/>
    <col min="12290" max="12290" width="16.140625" style="17" customWidth="1"/>
    <col min="12291" max="12291" width="19.42578125" style="17" customWidth="1"/>
    <col min="12292" max="12292" width="21.5703125" style="17" customWidth="1"/>
    <col min="12293" max="12544" width="9.140625" style="17"/>
    <col min="12545" max="12545" width="51.28515625" style="17" customWidth="1"/>
    <col min="12546" max="12546" width="16.140625" style="17" customWidth="1"/>
    <col min="12547" max="12547" width="19.42578125" style="17" customWidth="1"/>
    <col min="12548" max="12548" width="21.5703125" style="17" customWidth="1"/>
    <col min="12549" max="12800" width="9.140625" style="17"/>
    <col min="12801" max="12801" width="51.28515625" style="17" customWidth="1"/>
    <col min="12802" max="12802" width="16.140625" style="17" customWidth="1"/>
    <col min="12803" max="12803" width="19.42578125" style="17" customWidth="1"/>
    <col min="12804" max="12804" width="21.5703125" style="17" customWidth="1"/>
    <col min="12805" max="13056" width="9.140625" style="17"/>
    <col min="13057" max="13057" width="51.28515625" style="17" customWidth="1"/>
    <col min="13058" max="13058" width="16.140625" style="17" customWidth="1"/>
    <col min="13059" max="13059" width="19.42578125" style="17" customWidth="1"/>
    <col min="13060" max="13060" width="21.5703125" style="17" customWidth="1"/>
    <col min="13061" max="13312" width="9.140625" style="17"/>
    <col min="13313" max="13313" width="51.28515625" style="17" customWidth="1"/>
    <col min="13314" max="13314" width="16.140625" style="17" customWidth="1"/>
    <col min="13315" max="13315" width="19.42578125" style="17" customWidth="1"/>
    <col min="13316" max="13316" width="21.5703125" style="17" customWidth="1"/>
    <col min="13317" max="13568" width="9.140625" style="17"/>
    <col min="13569" max="13569" width="51.28515625" style="17" customWidth="1"/>
    <col min="13570" max="13570" width="16.140625" style="17" customWidth="1"/>
    <col min="13571" max="13571" width="19.42578125" style="17" customWidth="1"/>
    <col min="13572" max="13572" width="21.5703125" style="17" customWidth="1"/>
    <col min="13573" max="13824" width="9.140625" style="17"/>
    <col min="13825" max="13825" width="51.28515625" style="17" customWidth="1"/>
    <col min="13826" max="13826" width="16.140625" style="17" customWidth="1"/>
    <col min="13827" max="13827" width="19.42578125" style="17" customWidth="1"/>
    <col min="13828" max="13828" width="21.5703125" style="17" customWidth="1"/>
    <col min="13829" max="14080" width="9.140625" style="17"/>
    <col min="14081" max="14081" width="51.28515625" style="17" customWidth="1"/>
    <col min="14082" max="14082" width="16.140625" style="17" customWidth="1"/>
    <col min="14083" max="14083" width="19.42578125" style="17" customWidth="1"/>
    <col min="14084" max="14084" width="21.5703125" style="17" customWidth="1"/>
    <col min="14085" max="14336" width="9.140625" style="17"/>
    <col min="14337" max="14337" width="51.28515625" style="17" customWidth="1"/>
    <col min="14338" max="14338" width="16.140625" style="17" customWidth="1"/>
    <col min="14339" max="14339" width="19.42578125" style="17" customWidth="1"/>
    <col min="14340" max="14340" width="21.5703125" style="17" customWidth="1"/>
    <col min="14341" max="14592" width="9.140625" style="17"/>
    <col min="14593" max="14593" width="51.28515625" style="17" customWidth="1"/>
    <col min="14594" max="14594" width="16.140625" style="17" customWidth="1"/>
    <col min="14595" max="14595" width="19.42578125" style="17" customWidth="1"/>
    <col min="14596" max="14596" width="21.5703125" style="17" customWidth="1"/>
    <col min="14597" max="14848" width="9.140625" style="17"/>
    <col min="14849" max="14849" width="51.28515625" style="17" customWidth="1"/>
    <col min="14850" max="14850" width="16.140625" style="17" customWidth="1"/>
    <col min="14851" max="14851" width="19.42578125" style="17" customWidth="1"/>
    <col min="14852" max="14852" width="21.5703125" style="17" customWidth="1"/>
    <col min="14853" max="15104" width="9.140625" style="17"/>
    <col min="15105" max="15105" width="51.28515625" style="17" customWidth="1"/>
    <col min="15106" max="15106" width="16.140625" style="17" customWidth="1"/>
    <col min="15107" max="15107" width="19.42578125" style="17" customWidth="1"/>
    <col min="15108" max="15108" width="21.5703125" style="17" customWidth="1"/>
    <col min="15109" max="15360" width="9.140625" style="17"/>
    <col min="15361" max="15361" width="51.28515625" style="17" customWidth="1"/>
    <col min="15362" max="15362" width="16.140625" style="17" customWidth="1"/>
    <col min="15363" max="15363" width="19.42578125" style="17" customWidth="1"/>
    <col min="15364" max="15364" width="21.5703125" style="17" customWidth="1"/>
    <col min="15365" max="15616" width="9.140625" style="17"/>
    <col min="15617" max="15617" width="51.28515625" style="17" customWidth="1"/>
    <col min="15618" max="15618" width="16.140625" style="17" customWidth="1"/>
    <col min="15619" max="15619" width="19.42578125" style="17" customWidth="1"/>
    <col min="15620" max="15620" width="21.5703125" style="17" customWidth="1"/>
    <col min="15621" max="15872" width="9.140625" style="17"/>
    <col min="15873" max="15873" width="51.28515625" style="17" customWidth="1"/>
    <col min="15874" max="15874" width="16.140625" style="17" customWidth="1"/>
    <col min="15875" max="15875" width="19.42578125" style="17" customWidth="1"/>
    <col min="15876" max="15876" width="21.5703125" style="17" customWidth="1"/>
    <col min="15877" max="16128" width="9.140625" style="17"/>
    <col min="16129" max="16129" width="51.28515625" style="17" customWidth="1"/>
    <col min="16130" max="16130" width="16.140625" style="17" customWidth="1"/>
    <col min="16131" max="16131" width="19.42578125" style="17" customWidth="1"/>
    <col min="16132" max="16132" width="21.5703125" style="17" customWidth="1"/>
    <col min="16133" max="16384" width="9.140625" style="17"/>
  </cols>
  <sheetData>
    <row r="1" spans="1:5" x14ac:dyDescent="0.2">
      <c r="C1" s="44" t="s">
        <v>166</v>
      </c>
      <c r="D1" s="44"/>
      <c r="E1" s="18"/>
    </row>
    <row r="2" spans="1:5" ht="51.75" customHeight="1" x14ac:dyDescent="0.2">
      <c r="A2" s="19"/>
      <c r="B2" s="45" t="s">
        <v>167</v>
      </c>
      <c r="C2" s="45"/>
      <c r="D2" s="45"/>
      <c r="E2" s="20"/>
    </row>
    <row r="3" spans="1:5" ht="7.5" customHeight="1" x14ac:dyDescent="0.2">
      <c r="A3" s="46"/>
      <c r="B3" s="46"/>
      <c r="C3" s="46"/>
      <c r="D3" s="46"/>
      <c r="E3" s="46"/>
    </row>
    <row r="4" spans="1:5" x14ac:dyDescent="0.2">
      <c r="A4" s="21"/>
      <c r="B4" s="21"/>
      <c r="C4" s="47" t="s">
        <v>168</v>
      </c>
      <c r="D4" s="47"/>
      <c r="E4" s="22"/>
    </row>
    <row r="5" spans="1:5" ht="5.25" customHeight="1" x14ac:dyDescent="0.2">
      <c r="A5" s="21"/>
      <c r="B5" s="21"/>
      <c r="C5" s="21"/>
      <c r="D5" s="21"/>
      <c r="E5" s="21"/>
    </row>
    <row r="6" spans="1:5" x14ac:dyDescent="0.2">
      <c r="A6" s="41" t="s">
        <v>99</v>
      </c>
      <c r="B6" s="41"/>
      <c r="C6" s="41"/>
      <c r="D6" s="41"/>
      <c r="E6" s="41"/>
    </row>
    <row r="7" spans="1:5" x14ac:dyDescent="0.2">
      <c r="A7" s="43" t="s">
        <v>100</v>
      </c>
      <c r="B7" s="43"/>
      <c r="C7" s="43"/>
      <c r="D7" s="43"/>
      <c r="E7" s="19"/>
    </row>
    <row r="8" spans="1:5" x14ac:dyDescent="0.2">
      <c r="A8" s="41" t="s">
        <v>169</v>
      </c>
      <c r="B8" s="41"/>
      <c r="C8" s="41"/>
      <c r="D8" s="41"/>
      <c r="E8" s="19"/>
    </row>
    <row r="9" spans="1:5" x14ac:dyDescent="0.2">
      <c r="A9" s="41" t="s">
        <v>189</v>
      </c>
      <c r="B9" s="41"/>
      <c r="C9" s="41"/>
      <c r="D9" s="41"/>
      <c r="E9" s="19"/>
    </row>
    <row r="10" spans="1:5" x14ac:dyDescent="0.2">
      <c r="A10" s="23"/>
      <c r="B10" s="19"/>
      <c r="C10" s="19"/>
      <c r="D10" s="19"/>
      <c r="E10" s="19"/>
    </row>
    <row r="11" spans="1:5" x14ac:dyDescent="0.2">
      <c r="A11" s="23"/>
      <c r="B11" s="19"/>
      <c r="C11" s="19"/>
      <c r="D11" s="24" t="s">
        <v>10</v>
      </c>
      <c r="E11" s="19"/>
    </row>
    <row r="12" spans="1:5" ht="25.5" x14ac:dyDescent="0.2">
      <c r="A12" s="25" t="s">
        <v>9</v>
      </c>
      <c r="B12" s="25" t="s">
        <v>8</v>
      </c>
      <c r="C12" s="25" t="s">
        <v>102</v>
      </c>
      <c r="D12" s="25" t="s">
        <v>103</v>
      </c>
    </row>
    <row r="13" spans="1:5" x14ac:dyDescent="0.2">
      <c r="A13" s="25">
        <v>1</v>
      </c>
      <c r="B13" s="26">
        <v>2</v>
      </c>
      <c r="C13" s="25">
        <v>3</v>
      </c>
      <c r="D13" s="25">
        <v>4</v>
      </c>
    </row>
    <row r="14" spans="1:5" x14ac:dyDescent="0.2">
      <c r="A14" s="27" t="s">
        <v>104</v>
      </c>
      <c r="B14" s="26"/>
      <c r="C14" s="25"/>
      <c r="D14" s="25"/>
    </row>
    <row r="15" spans="1:5" x14ac:dyDescent="0.2">
      <c r="A15" s="27" t="s">
        <v>105</v>
      </c>
      <c r="B15" s="26">
        <v>1</v>
      </c>
      <c r="C15" s="35">
        <f>[3]консолидация!L9</f>
        <v>179809.68174440574</v>
      </c>
      <c r="D15" s="35">
        <v>216057</v>
      </c>
    </row>
    <row r="16" spans="1:5" x14ac:dyDescent="0.2">
      <c r="A16" s="27" t="s">
        <v>106</v>
      </c>
      <c r="B16" s="26">
        <v>2</v>
      </c>
      <c r="C16" s="35">
        <f>[3]консолидация!L10</f>
        <v>0</v>
      </c>
      <c r="D16" s="35"/>
    </row>
    <row r="17" spans="1:4" ht="44.25" customHeight="1" x14ac:dyDescent="0.2">
      <c r="A17" s="27" t="s">
        <v>107</v>
      </c>
      <c r="B17" s="26">
        <v>3</v>
      </c>
      <c r="C17" s="35">
        <f>[3]консолидация!L11</f>
        <v>27443.372825842296</v>
      </c>
      <c r="D17" s="35">
        <v>11621</v>
      </c>
    </row>
    <row r="18" spans="1:4" x14ac:dyDescent="0.2">
      <c r="A18" s="27" t="s">
        <v>170</v>
      </c>
      <c r="B18" s="26">
        <v>4</v>
      </c>
      <c r="C18" s="35">
        <f>[3]консолидация!L12</f>
        <v>0</v>
      </c>
      <c r="D18" s="35"/>
    </row>
    <row r="19" spans="1:4" ht="25.5" x14ac:dyDescent="0.2">
      <c r="A19" s="27" t="s">
        <v>109</v>
      </c>
      <c r="B19" s="26">
        <v>5</v>
      </c>
      <c r="C19" s="35">
        <f>[3]консолидация!L13</f>
        <v>4552.9722000000002</v>
      </c>
      <c r="D19" s="35">
        <v>4553</v>
      </c>
    </row>
    <row r="20" spans="1:4" x14ac:dyDescent="0.2">
      <c r="A20" s="27" t="s">
        <v>110</v>
      </c>
      <c r="B20" s="26">
        <v>6</v>
      </c>
      <c r="C20" s="35">
        <f>[3]консолидация!L14</f>
        <v>7704.9692894768823</v>
      </c>
      <c r="D20" s="35">
        <v>16403</v>
      </c>
    </row>
    <row r="21" spans="1:4" x14ac:dyDescent="0.2">
      <c r="A21" s="27" t="s">
        <v>7</v>
      </c>
      <c r="B21" s="26">
        <v>7</v>
      </c>
      <c r="C21" s="35">
        <f>[3]консолидация!L15</f>
        <v>31994.156930000001</v>
      </c>
      <c r="D21" s="35">
        <v>7668</v>
      </c>
    </row>
    <row r="22" spans="1:4" x14ac:dyDescent="0.2">
      <c r="A22" s="27" t="s">
        <v>4</v>
      </c>
      <c r="B22" s="26"/>
      <c r="C22" s="35">
        <f>[3]консолидация!L16</f>
        <v>0</v>
      </c>
      <c r="D22" s="35"/>
    </row>
    <row r="23" spans="1:4" x14ac:dyDescent="0.2">
      <c r="A23" s="27" t="s">
        <v>6</v>
      </c>
      <c r="B23" s="28" t="s">
        <v>111</v>
      </c>
      <c r="C23" s="35">
        <f>[3]консолидация!L17</f>
        <v>0</v>
      </c>
      <c r="D23" s="35"/>
    </row>
    <row r="24" spans="1:4" ht="25.5" x14ac:dyDescent="0.2">
      <c r="A24" s="27" t="s">
        <v>5</v>
      </c>
      <c r="B24" s="28" t="s">
        <v>112</v>
      </c>
      <c r="C24" s="35">
        <f>[3]консолидация!L18</f>
        <v>0</v>
      </c>
      <c r="D24" s="36"/>
    </row>
    <row r="25" spans="1:4" ht="25.5" x14ac:dyDescent="0.2">
      <c r="A25" s="27" t="s">
        <v>113</v>
      </c>
      <c r="B25" s="26">
        <v>8</v>
      </c>
      <c r="C25" s="35">
        <f>[3]консолидация!L19</f>
        <v>0</v>
      </c>
      <c r="D25" s="36"/>
    </row>
    <row r="26" spans="1:4" x14ac:dyDescent="0.2">
      <c r="A26" s="27" t="s">
        <v>171</v>
      </c>
      <c r="B26" s="26">
        <v>9</v>
      </c>
      <c r="C26" s="35">
        <f>[3]консолидация!L20</f>
        <v>0</v>
      </c>
      <c r="D26" s="36"/>
    </row>
    <row r="27" spans="1:4" ht="25.5" x14ac:dyDescent="0.2">
      <c r="A27" s="27" t="s">
        <v>114</v>
      </c>
      <c r="B27" s="26">
        <v>10</v>
      </c>
      <c r="C27" s="35">
        <f>[3]консолидация!L21</f>
        <v>0</v>
      </c>
      <c r="D27" s="36"/>
    </row>
    <row r="28" spans="1:4" ht="25.5" x14ac:dyDescent="0.2">
      <c r="A28" s="27" t="s">
        <v>115</v>
      </c>
      <c r="B28" s="26">
        <v>11</v>
      </c>
      <c r="C28" s="35">
        <f>[3]консолидация!L22</f>
        <v>0</v>
      </c>
      <c r="D28" s="36"/>
    </row>
    <row r="29" spans="1:4" ht="25.5" x14ac:dyDescent="0.2">
      <c r="A29" s="27" t="s">
        <v>172</v>
      </c>
      <c r="B29" s="26">
        <v>12</v>
      </c>
      <c r="C29" s="35">
        <f>[3]консолидация!L23</f>
        <v>63660.451114303949</v>
      </c>
      <c r="D29" s="36">
        <v>52716</v>
      </c>
    </row>
    <row r="30" spans="1:4" x14ac:dyDescent="0.2">
      <c r="A30" s="27" t="s">
        <v>116</v>
      </c>
      <c r="B30" s="26">
        <v>13</v>
      </c>
      <c r="C30" s="35">
        <f>[1]консолидация!L24</f>
        <v>0</v>
      </c>
      <c r="D30" s="36"/>
    </row>
    <row r="31" spans="1:4" ht="25.5" x14ac:dyDescent="0.2">
      <c r="A31" s="27" t="s">
        <v>117</v>
      </c>
      <c r="B31" s="26">
        <v>14</v>
      </c>
      <c r="C31" s="35">
        <f>[1]консолидация!L25</f>
        <v>0</v>
      </c>
      <c r="D31" s="36">
        <v>0</v>
      </c>
    </row>
    <row r="32" spans="1:4" x14ac:dyDescent="0.2">
      <c r="A32" s="27" t="s">
        <v>118</v>
      </c>
      <c r="B32" s="26">
        <v>15</v>
      </c>
      <c r="C32" s="35">
        <f>[3]консолидация!L26</f>
        <v>702.69050000000004</v>
      </c>
      <c r="D32" s="36">
        <v>648</v>
      </c>
    </row>
    <row r="33" spans="1:4" ht="25.5" x14ac:dyDescent="0.2">
      <c r="A33" s="27" t="s">
        <v>119</v>
      </c>
      <c r="B33" s="26">
        <v>16</v>
      </c>
      <c r="C33" s="35">
        <f>[3]консолидация!L27</f>
        <v>0</v>
      </c>
      <c r="D33" s="36"/>
    </row>
    <row r="34" spans="1:4" ht="25.5" x14ac:dyDescent="0.2">
      <c r="A34" s="27" t="s">
        <v>120</v>
      </c>
      <c r="B34" s="26">
        <v>17</v>
      </c>
      <c r="C34" s="35">
        <f>[3]консолидация!L28</f>
        <v>0</v>
      </c>
      <c r="D34" s="36">
        <v>183</v>
      </c>
    </row>
    <row r="35" spans="1:4" ht="25.5" x14ac:dyDescent="0.2">
      <c r="A35" s="27" t="s">
        <v>173</v>
      </c>
      <c r="B35" s="26">
        <v>18</v>
      </c>
      <c r="C35" s="35">
        <f>[3]консолидация!L29</f>
        <v>36223.366766956089</v>
      </c>
      <c r="D35" s="36">
        <v>44008</v>
      </c>
    </row>
    <row r="36" spans="1:4" x14ac:dyDescent="0.2">
      <c r="A36" s="27" t="s">
        <v>174</v>
      </c>
      <c r="B36" s="26">
        <v>19</v>
      </c>
      <c r="C36" s="35">
        <f>[3]консолидация!L30</f>
        <v>23335.002619581901</v>
      </c>
      <c r="D36" s="36">
        <v>14437</v>
      </c>
    </row>
    <row r="37" spans="1:4" x14ac:dyDescent="0.2">
      <c r="A37" s="27" t="s">
        <v>121</v>
      </c>
      <c r="B37" s="26">
        <v>20</v>
      </c>
      <c r="C37" s="35">
        <f>[3]консолидация!L31</f>
        <v>36675.084999999999</v>
      </c>
      <c r="D37" s="36">
        <v>36675</v>
      </c>
    </row>
    <row r="38" spans="1:4" x14ac:dyDescent="0.2">
      <c r="A38" s="27" t="s">
        <v>122</v>
      </c>
      <c r="B38" s="26">
        <v>21</v>
      </c>
      <c r="C38" s="35">
        <f>[3]консолидация!L32</f>
        <v>28113.549904305557</v>
      </c>
      <c r="D38" s="37">
        <f>15654-1</f>
        <v>15653</v>
      </c>
    </row>
    <row r="39" spans="1:4" x14ac:dyDescent="0.2">
      <c r="A39" s="27"/>
      <c r="B39" s="29"/>
      <c r="C39" s="36"/>
      <c r="D39" s="37"/>
    </row>
    <row r="40" spans="1:4" x14ac:dyDescent="0.2">
      <c r="A40" s="27" t="s">
        <v>123</v>
      </c>
      <c r="B40" s="26">
        <v>22</v>
      </c>
      <c r="C40" s="38">
        <f>C15+C16+C17+C18+C19+C20+C21+C25+C26+C27+C28+C29+C30+C31+C32+C33+C34+C35+C36+C37+C38</f>
        <v>440215.29889487242</v>
      </c>
      <c r="D40" s="39">
        <f>SUM(D15:D39)</f>
        <v>420622</v>
      </c>
    </row>
    <row r="41" spans="1:4" x14ac:dyDescent="0.2">
      <c r="A41" s="27"/>
      <c r="B41" s="29"/>
      <c r="C41" s="36"/>
      <c r="D41" s="37"/>
    </row>
    <row r="42" spans="1:4" x14ac:dyDescent="0.2">
      <c r="A42" s="27" t="s">
        <v>124</v>
      </c>
      <c r="B42" s="29"/>
      <c r="C42" s="36"/>
      <c r="D42" s="37"/>
    </row>
    <row r="43" spans="1:4" x14ac:dyDescent="0.2">
      <c r="A43" s="27" t="s">
        <v>175</v>
      </c>
      <c r="B43" s="26">
        <v>23</v>
      </c>
      <c r="C43" s="36"/>
      <c r="D43" s="37"/>
    </row>
    <row r="44" spans="1:4" x14ac:dyDescent="0.2">
      <c r="A44" s="27" t="s">
        <v>108</v>
      </c>
      <c r="B44" s="26">
        <v>24</v>
      </c>
      <c r="C44" s="36"/>
      <c r="D44" s="37"/>
    </row>
    <row r="45" spans="1:4" x14ac:dyDescent="0.2">
      <c r="A45" s="27" t="s">
        <v>125</v>
      </c>
      <c r="B45" s="26">
        <v>25</v>
      </c>
      <c r="C45" s="36"/>
      <c r="D45" s="37"/>
    </row>
    <row r="46" spans="1:4" x14ac:dyDescent="0.2">
      <c r="A46" s="27" t="s">
        <v>176</v>
      </c>
      <c r="B46" s="26">
        <v>26</v>
      </c>
      <c r="C46" s="36"/>
      <c r="D46" s="37"/>
    </row>
    <row r="47" spans="1:4" x14ac:dyDescent="0.2">
      <c r="A47" s="27" t="s">
        <v>177</v>
      </c>
      <c r="B47" s="26">
        <v>27</v>
      </c>
      <c r="C47" s="36">
        <f>[2]консолидация!L41</f>
        <v>0</v>
      </c>
      <c r="D47" s="37">
        <v>0</v>
      </c>
    </row>
    <row r="48" spans="1:4" x14ac:dyDescent="0.2">
      <c r="A48" s="27" t="s">
        <v>126</v>
      </c>
      <c r="B48" s="26">
        <v>28</v>
      </c>
      <c r="C48" s="36">
        <f>[3]консолидация!L42</f>
        <v>7954.6605809383527</v>
      </c>
      <c r="D48" s="37">
        <v>28177</v>
      </c>
    </row>
    <row r="49" spans="1:4" x14ac:dyDescent="0.2">
      <c r="A49" s="27" t="s">
        <v>127</v>
      </c>
      <c r="B49" s="26">
        <v>29</v>
      </c>
      <c r="C49" s="36">
        <f>[1]консолидация!L43</f>
        <v>0</v>
      </c>
      <c r="D49" s="37"/>
    </row>
    <row r="50" spans="1:4" x14ac:dyDescent="0.2">
      <c r="A50" s="27" t="s">
        <v>4</v>
      </c>
      <c r="B50" s="26"/>
      <c r="C50" s="36">
        <f>[1]консолидация!L44</f>
        <v>0</v>
      </c>
      <c r="D50" s="37"/>
    </row>
    <row r="51" spans="1:4" ht="38.25" x14ac:dyDescent="0.2">
      <c r="A51" s="27" t="s">
        <v>128</v>
      </c>
      <c r="B51" s="28" t="s">
        <v>129</v>
      </c>
      <c r="C51" s="36">
        <f>[1]консолидация!L45</f>
        <v>0</v>
      </c>
      <c r="D51" s="37"/>
    </row>
    <row r="52" spans="1:4" ht="25.5" x14ac:dyDescent="0.2">
      <c r="A52" s="27" t="s">
        <v>130</v>
      </c>
      <c r="B52" s="26">
        <v>30</v>
      </c>
      <c r="C52" s="36">
        <f>[3]консолидация!L46</f>
        <v>5106.6701799283155</v>
      </c>
      <c r="D52" s="37"/>
    </row>
    <row r="53" spans="1:4" x14ac:dyDescent="0.2">
      <c r="A53" s="27" t="s">
        <v>131</v>
      </c>
      <c r="B53" s="26">
        <v>31</v>
      </c>
      <c r="C53" s="36">
        <f>[1]консолидация!L47</f>
        <v>0</v>
      </c>
      <c r="D53" s="37"/>
    </row>
    <row r="54" spans="1:4" x14ac:dyDescent="0.2">
      <c r="A54" s="27" t="s">
        <v>132</v>
      </c>
      <c r="B54" s="26">
        <v>32</v>
      </c>
      <c r="C54" s="36">
        <f>[3]консолидация!L48</f>
        <v>11126.025494975627</v>
      </c>
      <c r="D54" s="37">
        <v>5503</v>
      </c>
    </row>
    <row r="55" spans="1:4" x14ac:dyDescent="0.2">
      <c r="A55" s="27" t="s">
        <v>133</v>
      </c>
      <c r="B55" s="26">
        <v>33</v>
      </c>
      <c r="C55" s="36">
        <f>[3]консолидация!L49</f>
        <v>0</v>
      </c>
      <c r="D55" s="37"/>
    </row>
    <row r="56" spans="1:4" x14ac:dyDescent="0.2">
      <c r="A56" s="27" t="s">
        <v>134</v>
      </c>
      <c r="B56" s="26">
        <v>34</v>
      </c>
      <c r="C56" s="36">
        <f>[3]консолидация!L50</f>
        <v>28566.00559816954</v>
      </c>
      <c r="D56" s="37"/>
    </row>
    <row r="57" spans="1:4" x14ac:dyDescent="0.2">
      <c r="A57" s="27"/>
      <c r="B57" s="26"/>
      <c r="C57" s="36"/>
      <c r="D57" s="37"/>
    </row>
    <row r="58" spans="1:4" x14ac:dyDescent="0.2">
      <c r="A58" s="27" t="s">
        <v>135</v>
      </c>
      <c r="B58" s="26">
        <v>35</v>
      </c>
      <c r="C58" s="36">
        <f>C43+C44+C45+C46+C47+C48+C49+C52+C53+C54+C55+C56+1</f>
        <v>52754.361854011833</v>
      </c>
      <c r="D58" s="37">
        <f>SUM(D48:D54)</f>
        <v>33680</v>
      </c>
    </row>
    <row r="59" spans="1:4" x14ac:dyDescent="0.2">
      <c r="A59" s="27"/>
      <c r="B59" s="26"/>
      <c r="C59" s="36"/>
      <c r="D59" s="37"/>
    </row>
    <row r="60" spans="1:4" x14ac:dyDescent="0.2">
      <c r="A60" s="27" t="s">
        <v>136</v>
      </c>
      <c r="B60" s="26"/>
      <c r="C60" s="36"/>
      <c r="D60" s="37"/>
    </row>
    <row r="61" spans="1:4" x14ac:dyDescent="0.2">
      <c r="A61" s="27" t="s">
        <v>137</v>
      </c>
      <c r="B61" s="26">
        <v>36</v>
      </c>
      <c r="C61" s="36">
        <v>787050</v>
      </c>
      <c r="D61" s="37">
        <v>787050</v>
      </c>
    </row>
    <row r="62" spans="1:4" x14ac:dyDescent="0.2">
      <c r="A62" s="27" t="s">
        <v>4</v>
      </c>
      <c r="B62" s="26"/>
      <c r="C62" s="36"/>
      <c r="D62" s="37"/>
    </row>
    <row r="63" spans="1:4" x14ac:dyDescent="0.2">
      <c r="A63" s="27" t="s">
        <v>138</v>
      </c>
      <c r="B63" s="28" t="s">
        <v>139</v>
      </c>
      <c r="C63" s="36">
        <v>787050</v>
      </c>
      <c r="D63" s="37">
        <v>787050</v>
      </c>
    </row>
    <row r="64" spans="1:4" x14ac:dyDescent="0.2">
      <c r="A64" s="27" t="s">
        <v>140</v>
      </c>
      <c r="B64" s="28" t="s">
        <v>141</v>
      </c>
      <c r="C64" s="36"/>
      <c r="D64" s="37"/>
    </row>
    <row r="65" spans="1:4" x14ac:dyDescent="0.2">
      <c r="A65" s="27" t="s">
        <v>178</v>
      </c>
      <c r="B65" s="26">
        <v>37</v>
      </c>
      <c r="C65" s="36"/>
      <c r="D65" s="37"/>
    </row>
    <row r="66" spans="1:4" x14ac:dyDescent="0.2">
      <c r="A66" s="27" t="s">
        <v>142</v>
      </c>
      <c r="B66" s="26">
        <v>38</v>
      </c>
      <c r="C66" s="36"/>
      <c r="D66" s="37"/>
    </row>
    <row r="67" spans="1:4" x14ac:dyDescent="0.2">
      <c r="A67" s="27" t="s">
        <v>143</v>
      </c>
      <c r="B67" s="26">
        <v>39</v>
      </c>
      <c r="C67" s="36"/>
      <c r="D67" s="37"/>
    </row>
    <row r="68" spans="1:4" x14ac:dyDescent="0.2">
      <c r="A68" s="27" t="s">
        <v>144</v>
      </c>
      <c r="B68" s="26">
        <v>40</v>
      </c>
      <c r="C68" s="36"/>
      <c r="D68" s="37"/>
    </row>
    <row r="69" spans="1:4" x14ac:dyDescent="0.2">
      <c r="A69" s="27" t="s">
        <v>145</v>
      </c>
      <c r="B69" s="26">
        <v>41</v>
      </c>
      <c r="C69" s="36">
        <v>4400</v>
      </c>
      <c r="D69" s="37">
        <v>4353</v>
      </c>
    </row>
    <row r="70" spans="1:4" x14ac:dyDescent="0.2">
      <c r="A70" s="27" t="s">
        <v>179</v>
      </c>
      <c r="B70" s="26">
        <v>42</v>
      </c>
      <c r="C70" s="37">
        <f>C72+C73</f>
        <v>-394506.76610134094</v>
      </c>
      <c r="D70" s="37">
        <f>D72+D73</f>
        <v>-522278</v>
      </c>
    </row>
    <row r="71" spans="1:4" x14ac:dyDescent="0.2">
      <c r="A71" s="27" t="s">
        <v>3</v>
      </c>
      <c r="B71" s="26"/>
      <c r="C71" s="36">
        <f>[1]консолидация!L65</f>
        <v>0</v>
      </c>
      <c r="D71" s="37"/>
    </row>
    <row r="72" spans="1:4" x14ac:dyDescent="0.2">
      <c r="A72" s="27" t="s">
        <v>146</v>
      </c>
      <c r="B72" s="28" t="s">
        <v>147</v>
      </c>
      <c r="C72" s="36">
        <f>[3]консолидация!L66</f>
        <v>-383606.25095437281</v>
      </c>
      <c r="D72" s="37">
        <v>-69841</v>
      </c>
    </row>
    <row r="73" spans="1:4" x14ac:dyDescent="0.2">
      <c r="A73" s="27" t="s">
        <v>148</v>
      </c>
      <c r="B73" s="28" t="s">
        <v>149</v>
      </c>
      <c r="C73" s="36">
        <f>[3]консолидация!L67</f>
        <v>-10900.515146968104</v>
      </c>
      <c r="D73" s="37">
        <v>-452437</v>
      </c>
    </row>
    <row r="74" spans="1:4" x14ac:dyDescent="0.2">
      <c r="A74" s="27" t="s">
        <v>2</v>
      </c>
      <c r="B74" s="26">
        <v>43</v>
      </c>
      <c r="C74" s="36">
        <f>[1]консолидация!L68</f>
        <v>0</v>
      </c>
      <c r="D74" s="37"/>
    </row>
    <row r="75" spans="1:4" x14ac:dyDescent="0.2">
      <c r="A75" s="27" t="s">
        <v>150</v>
      </c>
      <c r="B75" s="26"/>
      <c r="C75" s="36">
        <f>[3]консолидация!L69</f>
        <v>-9481.15</v>
      </c>
      <c r="D75" s="37">
        <v>117817</v>
      </c>
    </row>
    <row r="76" spans="1:4" x14ac:dyDescent="0.2">
      <c r="A76" s="27" t="s">
        <v>151</v>
      </c>
      <c r="B76" s="26">
        <v>44</v>
      </c>
      <c r="C76" s="36">
        <f>[3]консолидация!L70</f>
        <v>387460.93677865923</v>
      </c>
      <c r="D76" s="37">
        <f>D63+D69+D70+D75</f>
        <v>386942</v>
      </c>
    </row>
    <row r="77" spans="1:4" x14ac:dyDescent="0.2">
      <c r="A77" s="27"/>
      <c r="B77" s="26"/>
      <c r="C77" s="36"/>
      <c r="D77" s="37"/>
    </row>
    <row r="78" spans="1:4" x14ac:dyDescent="0.2">
      <c r="A78" s="27" t="s">
        <v>180</v>
      </c>
      <c r="B78" s="26">
        <v>45</v>
      </c>
      <c r="C78" s="38">
        <f>C58+C76</f>
        <v>440215.29863267107</v>
      </c>
      <c r="D78" s="38">
        <f>D58+D76</f>
        <v>420622</v>
      </c>
    </row>
    <row r="79" spans="1:4" x14ac:dyDescent="0.2">
      <c r="C79" s="30"/>
      <c r="D79" s="30"/>
    </row>
    <row r="80" spans="1:4" x14ac:dyDescent="0.2">
      <c r="A80" s="42" t="s">
        <v>181</v>
      </c>
      <c r="B80" s="42"/>
      <c r="C80" s="42"/>
      <c r="D80" s="42"/>
    </row>
    <row r="81" spans="1:7" x14ac:dyDescent="0.2">
      <c r="C81" s="31"/>
      <c r="D81" s="31"/>
    </row>
    <row r="82" spans="1:7" x14ac:dyDescent="0.2">
      <c r="A82" s="17" t="s">
        <v>1</v>
      </c>
      <c r="D82" s="32"/>
    </row>
    <row r="83" spans="1:7" x14ac:dyDescent="0.2">
      <c r="A83" s="17" t="s">
        <v>182</v>
      </c>
      <c r="D83" s="31"/>
    </row>
    <row r="84" spans="1:7" x14ac:dyDescent="0.2">
      <c r="A84" s="17" t="s">
        <v>183</v>
      </c>
      <c r="C84" s="33" t="s">
        <v>184</v>
      </c>
      <c r="D84" s="34">
        <v>42290</v>
      </c>
    </row>
    <row r="85" spans="1:7" x14ac:dyDescent="0.2">
      <c r="A85" s="17" t="s">
        <v>185</v>
      </c>
      <c r="C85" s="33" t="s">
        <v>184</v>
      </c>
      <c r="D85" s="34">
        <v>42290</v>
      </c>
    </row>
    <row r="86" spans="1:7" x14ac:dyDescent="0.2">
      <c r="A86" s="17" t="s">
        <v>186</v>
      </c>
      <c r="C86" s="33" t="s">
        <v>184</v>
      </c>
      <c r="D86" s="34">
        <v>42290</v>
      </c>
    </row>
    <row r="87" spans="1:7" x14ac:dyDescent="0.2">
      <c r="A87" s="17" t="s">
        <v>187</v>
      </c>
      <c r="B87" s="17" t="s">
        <v>188</v>
      </c>
      <c r="D87" s="34"/>
    </row>
    <row r="88" spans="1:7" x14ac:dyDescent="0.2">
      <c r="A88" s="17" t="s">
        <v>0</v>
      </c>
    </row>
    <row r="92" spans="1:7" x14ac:dyDescent="0.2">
      <c r="G92" s="17" t="s">
        <v>191</v>
      </c>
    </row>
    <row r="93" spans="1:7" x14ac:dyDescent="0.2">
      <c r="C93" s="32">
        <f>C40-C78</f>
        <v>2.6220135623589158E-4</v>
      </c>
      <c r="D93" s="32">
        <f>D40-D78</f>
        <v>0</v>
      </c>
    </row>
  </sheetData>
  <mergeCells count="9">
    <mergeCell ref="A8:D8"/>
    <mergeCell ref="A80:D80"/>
    <mergeCell ref="A7:D7"/>
    <mergeCell ref="A9:D9"/>
    <mergeCell ref="C1:D1"/>
    <mergeCell ref="B2:D2"/>
    <mergeCell ref="A3:E3"/>
    <mergeCell ref="C4:D4"/>
    <mergeCell ref="A6:E6"/>
  </mergeCells>
  <hyperlinks>
    <hyperlink ref="A2" r:id="rId1" display="jl:31443235.0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opLeftCell="A82" zoomScale="91" zoomScaleNormal="91" workbookViewId="0">
      <selection activeCell="J87" sqref="J87"/>
    </sheetView>
  </sheetViews>
  <sheetFormatPr defaultRowHeight="15" x14ac:dyDescent="0.25"/>
  <cols>
    <col min="1" max="1" width="41.85546875" style="11" customWidth="1"/>
    <col min="2" max="2" width="9.140625" style="11"/>
    <col min="3" max="3" width="16.140625" style="11" customWidth="1"/>
    <col min="4" max="4" width="15.85546875" style="11" customWidth="1"/>
    <col min="5" max="5" width="15.5703125" style="11" customWidth="1"/>
    <col min="6" max="6" width="16" style="11" customWidth="1"/>
    <col min="7" max="8" width="9.140625" style="11"/>
    <col min="9" max="15" width="9.140625" style="40"/>
    <col min="16" max="16384" width="9.140625" style="11"/>
  </cols>
  <sheetData>
    <row r="1" spans="1:6" x14ac:dyDescent="0.25">
      <c r="A1" s="52" t="s">
        <v>152</v>
      </c>
      <c r="B1" s="52"/>
      <c r="C1" s="52"/>
      <c r="D1" s="52"/>
      <c r="E1" s="52"/>
      <c r="F1" s="52"/>
    </row>
    <row r="2" spans="1:6" x14ac:dyDescent="0.25">
      <c r="A2" s="53" t="s">
        <v>94</v>
      </c>
      <c r="B2" s="53"/>
      <c r="C2" s="53"/>
      <c r="D2" s="53"/>
      <c r="E2" s="53"/>
      <c r="F2" s="53"/>
    </row>
    <row r="3" spans="1:6" x14ac:dyDescent="0.25">
      <c r="A3" s="52" t="s">
        <v>95</v>
      </c>
      <c r="B3" s="52"/>
      <c r="C3" s="52"/>
      <c r="D3" s="52"/>
      <c r="E3" s="52"/>
      <c r="F3" s="52"/>
    </row>
    <row r="4" spans="1:6" x14ac:dyDescent="0.25">
      <c r="A4" s="52" t="s">
        <v>96</v>
      </c>
      <c r="B4" s="52"/>
      <c r="C4" s="52"/>
      <c r="D4" s="52"/>
      <c r="E4" s="52"/>
      <c r="F4" s="52"/>
    </row>
    <row r="5" spans="1:6" x14ac:dyDescent="0.25">
      <c r="A5" s="52" t="s">
        <v>97</v>
      </c>
      <c r="B5" s="52"/>
      <c r="C5" s="52"/>
      <c r="D5" s="52"/>
      <c r="E5" s="52"/>
      <c r="F5" s="52"/>
    </row>
    <row r="6" spans="1:6" x14ac:dyDescent="0.25">
      <c r="A6" s="1"/>
    </row>
    <row r="7" spans="1:6" x14ac:dyDescent="0.25">
      <c r="A7" s="52" t="s">
        <v>98</v>
      </c>
      <c r="B7" s="52"/>
      <c r="C7" s="52"/>
      <c r="D7" s="52"/>
      <c r="E7" s="52"/>
      <c r="F7" s="52"/>
    </row>
    <row r="8" spans="1:6" x14ac:dyDescent="0.25">
      <c r="A8" s="9"/>
    </row>
    <row r="9" spans="1:6" x14ac:dyDescent="0.25">
      <c r="A9" s="9"/>
    </row>
    <row r="10" spans="1:6" x14ac:dyDescent="0.25">
      <c r="A10" s="48" t="s">
        <v>93</v>
      </c>
      <c r="B10" s="48"/>
      <c r="C10" s="48"/>
      <c r="D10" s="48"/>
      <c r="E10" s="48"/>
      <c r="F10" s="48"/>
    </row>
    <row r="11" spans="1:6" x14ac:dyDescent="0.25">
      <c r="A11" s="49" t="s">
        <v>100</v>
      </c>
      <c r="B11" s="49"/>
      <c r="C11" s="49"/>
      <c r="D11" s="49"/>
      <c r="E11" s="49"/>
      <c r="F11" s="49"/>
    </row>
    <row r="12" spans="1:6" x14ac:dyDescent="0.25">
      <c r="A12" s="50" t="s">
        <v>101</v>
      </c>
      <c r="B12" s="50"/>
      <c r="C12" s="50"/>
      <c r="D12" s="50"/>
      <c r="E12" s="50"/>
      <c r="F12" s="50"/>
    </row>
    <row r="13" spans="1:6" x14ac:dyDescent="0.25">
      <c r="A13" s="49" t="s">
        <v>190</v>
      </c>
      <c r="B13" s="49"/>
      <c r="C13" s="49"/>
      <c r="D13" s="49"/>
      <c r="E13" s="49"/>
      <c r="F13" s="49"/>
    </row>
    <row r="14" spans="1:6" x14ac:dyDescent="0.25">
      <c r="A14" s="2"/>
    </row>
    <row r="15" spans="1:6" x14ac:dyDescent="0.25">
      <c r="A15" s="51" t="s">
        <v>10</v>
      </c>
      <c r="B15" s="51"/>
      <c r="C15" s="51"/>
      <c r="D15" s="51"/>
      <c r="E15" s="51"/>
      <c r="F15" s="51"/>
    </row>
    <row r="16" spans="1:6" ht="63.75" x14ac:dyDescent="0.25">
      <c r="A16" s="3" t="s">
        <v>9</v>
      </c>
      <c r="B16" s="3" t="s">
        <v>8</v>
      </c>
      <c r="C16" s="3" t="s">
        <v>92</v>
      </c>
      <c r="D16" s="3" t="s">
        <v>91</v>
      </c>
      <c r="E16" s="3" t="s">
        <v>153</v>
      </c>
      <c r="F16" s="3" t="s">
        <v>90</v>
      </c>
    </row>
    <row r="17" spans="1:6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</row>
    <row r="18" spans="1:6" ht="25.5" x14ac:dyDescent="0.25">
      <c r="A18" s="4" t="s">
        <v>89</v>
      </c>
      <c r="B18" s="3">
        <v>1</v>
      </c>
      <c r="C18" s="35">
        <f>SUM(C20:C24)</f>
        <v>0</v>
      </c>
      <c r="D18" s="35">
        <f>SUM(D20:D24)</f>
        <v>113</v>
      </c>
      <c r="E18" s="10">
        <v>321</v>
      </c>
      <c r="F18" s="10">
        <v>1335</v>
      </c>
    </row>
    <row r="19" spans="1:6" x14ac:dyDescent="0.25">
      <c r="A19" s="4" t="s">
        <v>3</v>
      </c>
      <c r="B19" s="6"/>
      <c r="C19" s="10"/>
      <c r="D19" s="10"/>
      <c r="E19" s="10"/>
      <c r="F19" s="10"/>
    </row>
    <row r="20" spans="1:6" x14ac:dyDescent="0.25">
      <c r="A20" s="4" t="s">
        <v>88</v>
      </c>
      <c r="B20" s="7" t="s">
        <v>87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4" t="s">
        <v>154</v>
      </c>
      <c r="B21" s="7" t="s">
        <v>86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4" t="s">
        <v>155</v>
      </c>
      <c r="B22" s="7" t="s">
        <v>85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4" t="s">
        <v>84</v>
      </c>
      <c r="B23" s="7" t="s">
        <v>83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4" t="s">
        <v>82</v>
      </c>
      <c r="B24" s="7" t="s">
        <v>81</v>
      </c>
      <c r="C24" s="35">
        <f>J24+Q24</f>
        <v>0</v>
      </c>
      <c r="D24" s="35">
        <v>113</v>
      </c>
      <c r="E24" s="10">
        <v>321</v>
      </c>
      <c r="F24" s="10">
        <v>1335</v>
      </c>
    </row>
    <row r="25" spans="1:6" x14ac:dyDescent="0.25">
      <c r="A25" s="4" t="s">
        <v>156</v>
      </c>
      <c r="B25" s="7" t="s">
        <v>80</v>
      </c>
      <c r="C25" s="10">
        <v>0</v>
      </c>
      <c r="D25" s="10">
        <v>0</v>
      </c>
      <c r="E25" s="10">
        <v>0</v>
      </c>
      <c r="F25" s="10">
        <v>0</v>
      </c>
    </row>
    <row r="26" spans="1:6" ht="25.5" x14ac:dyDescent="0.25">
      <c r="A26" s="4" t="s">
        <v>79</v>
      </c>
      <c r="B26" s="7" t="s">
        <v>78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4" t="s">
        <v>7</v>
      </c>
      <c r="B27" s="3">
        <v>2</v>
      </c>
      <c r="C27" s="35">
        <v>26674</v>
      </c>
      <c r="D27" s="35">
        <v>290596</v>
      </c>
      <c r="E27" s="10">
        <v>49952.226368714284</v>
      </c>
      <c r="F27" s="10">
        <v>409289.68147228967</v>
      </c>
    </row>
    <row r="28" spans="1:6" x14ac:dyDescent="0.25">
      <c r="A28" s="4" t="s">
        <v>4</v>
      </c>
      <c r="B28" s="6"/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4" t="s">
        <v>6</v>
      </c>
      <c r="B29" s="7" t="s">
        <v>77</v>
      </c>
      <c r="C29" s="10">
        <v>0</v>
      </c>
      <c r="D29" s="10">
        <v>0</v>
      </c>
      <c r="E29" s="10">
        <v>0</v>
      </c>
      <c r="F29" s="10">
        <v>0</v>
      </c>
    </row>
    <row r="30" spans="1:6" ht="25.5" x14ac:dyDescent="0.25">
      <c r="A30" s="4" t="s">
        <v>5</v>
      </c>
      <c r="B30" s="7" t="s">
        <v>76</v>
      </c>
      <c r="C30" s="10">
        <v>0</v>
      </c>
      <c r="D30" s="10">
        <v>0</v>
      </c>
      <c r="E30" s="10">
        <v>0</v>
      </c>
      <c r="F30" s="10">
        <v>0</v>
      </c>
    </row>
    <row r="31" spans="1:6" ht="38.25" x14ac:dyDescent="0.25">
      <c r="A31" s="4" t="s">
        <v>75</v>
      </c>
      <c r="B31" s="3">
        <v>3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4" t="s">
        <v>3</v>
      </c>
      <c r="B32" s="6"/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4" t="s">
        <v>74</v>
      </c>
      <c r="B33" s="7" t="s">
        <v>73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4" t="s">
        <v>157</v>
      </c>
      <c r="B34" s="7" t="s">
        <v>72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4" t="s">
        <v>71</v>
      </c>
      <c r="B35" s="7" t="s">
        <v>70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4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4" t="s">
        <v>67</v>
      </c>
      <c r="B37" s="7" t="s">
        <v>66</v>
      </c>
      <c r="C37" s="10">
        <v>0</v>
      </c>
      <c r="D37" s="10">
        <v>0</v>
      </c>
      <c r="E37" s="10">
        <v>0</v>
      </c>
      <c r="F37" s="10">
        <v>0</v>
      </c>
    </row>
    <row r="38" spans="1:6" ht="38.25" x14ac:dyDescent="0.25">
      <c r="A38" s="4" t="s">
        <v>65</v>
      </c>
      <c r="B38" s="7" t="s">
        <v>64</v>
      </c>
      <c r="C38" s="10">
        <v>0</v>
      </c>
      <c r="D38" s="10">
        <v>0</v>
      </c>
      <c r="E38" s="10">
        <v>0</v>
      </c>
      <c r="F38" s="10">
        <v>0</v>
      </c>
    </row>
    <row r="39" spans="1:6" ht="25.5" x14ac:dyDescent="0.25">
      <c r="A39" s="4" t="s">
        <v>63</v>
      </c>
      <c r="B39" s="3">
        <v>4</v>
      </c>
      <c r="C39" s="16">
        <v>-1408</v>
      </c>
      <c r="D39" s="16">
        <v>-3224</v>
      </c>
      <c r="E39" s="16">
        <v>40879</v>
      </c>
      <c r="F39" s="16">
        <v>59197</v>
      </c>
    </row>
    <row r="40" spans="1:6" x14ac:dyDescent="0.25">
      <c r="A40" s="4" t="s">
        <v>4</v>
      </c>
      <c r="B40" s="6"/>
      <c r="C40" s="10">
        <v>0</v>
      </c>
      <c r="D40" s="10">
        <v>0</v>
      </c>
      <c r="E40" s="10">
        <v>0</v>
      </c>
      <c r="F40" s="10">
        <v>0</v>
      </c>
    </row>
    <row r="41" spans="1:6" ht="25.5" x14ac:dyDescent="0.25">
      <c r="A41" s="4" t="s">
        <v>158</v>
      </c>
      <c r="B41" s="7" t="s">
        <v>62</v>
      </c>
      <c r="C41" s="10">
        <v>-941</v>
      </c>
      <c r="D41" s="10">
        <v>-337</v>
      </c>
      <c r="E41" s="10">
        <v>-2843</v>
      </c>
      <c r="F41" s="10">
        <v>11387</v>
      </c>
    </row>
    <row r="42" spans="1:6" ht="63.75" x14ac:dyDescent="0.25">
      <c r="A42" s="4" t="s">
        <v>61</v>
      </c>
      <c r="B42" s="7" t="s">
        <v>60</v>
      </c>
      <c r="C42" s="10">
        <v>-467</v>
      </c>
      <c r="D42" s="10">
        <v>-2887</v>
      </c>
      <c r="E42" s="10">
        <v>43722</v>
      </c>
      <c r="F42" s="10">
        <v>47810</v>
      </c>
    </row>
    <row r="43" spans="1:6" ht="25.5" x14ac:dyDescent="0.25">
      <c r="A43" s="4" t="s">
        <v>59</v>
      </c>
      <c r="B43" s="3">
        <v>5</v>
      </c>
      <c r="C43" s="10">
        <v>72043</v>
      </c>
      <c r="D43" s="10">
        <v>70931</v>
      </c>
      <c r="E43" s="10">
        <v>4137</v>
      </c>
      <c r="F43" s="10">
        <v>24684</v>
      </c>
    </row>
    <row r="44" spans="1:6" x14ac:dyDescent="0.25">
      <c r="A44" s="4" t="s">
        <v>58</v>
      </c>
      <c r="B44" s="3">
        <v>6</v>
      </c>
      <c r="C44" s="10">
        <v>322</v>
      </c>
      <c r="D44" s="10">
        <v>569</v>
      </c>
      <c r="E44" s="10"/>
      <c r="F44" s="10">
        <v>1248</v>
      </c>
    </row>
    <row r="45" spans="1:6" ht="25.5" x14ac:dyDescent="0.25">
      <c r="A45" s="4" t="s">
        <v>57</v>
      </c>
      <c r="B45" s="3">
        <v>7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4" t="s">
        <v>56</v>
      </c>
      <c r="B46" s="3">
        <v>8</v>
      </c>
      <c r="C46" s="10">
        <v>0</v>
      </c>
      <c r="D46" s="10">
        <v>250</v>
      </c>
      <c r="E46" s="10">
        <v>0</v>
      </c>
      <c r="F46" s="10">
        <v>0</v>
      </c>
    </row>
    <row r="47" spans="1:6" x14ac:dyDescent="0.25">
      <c r="A47" s="4" t="s">
        <v>55</v>
      </c>
      <c r="B47" s="3">
        <v>9</v>
      </c>
      <c r="C47" s="10">
        <v>-25</v>
      </c>
      <c r="D47" s="10">
        <v>-14524</v>
      </c>
      <c r="E47" s="10">
        <v>69</v>
      </c>
      <c r="F47" s="10">
        <v>827</v>
      </c>
    </row>
    <row r="48" spans="1:6" x14ac:dyDescent="0.25">
      <c r="A48" s="4" t="s">
        <v>54</v>
      </c>
      <c r="B48" s="3">
        <v>10</v>
      </c>
      <c r="C48" s="15">
        <f>C18+C27+C39+C31+C43+C44+C45+C46+C47</f>
        <v>97606</v>
      </c>
      <c r="D48" s="15">
        <f t="shared" ref="D48:F48" si="0">D18+D27+D39+D31+D43+D44+D45+D46+D47</f>
        <v>344711</v>
      </c>
      <c r="E48" s="15">
        <f t="shared" si="0"/>
        <v>95358.226368714284</v>
      </c>
      <c r="F48" s="15">
        <f t="shared" si="0"/>
        <v>496580.68147228967</v>
      </c>
    </row>
    <row r="49" spans="1:6" x14ac:dyDescent="0.25">
      <c r="A49" s="5"/>
      <c r="B49" s="6"/>
      <c r="C49" s="10"/>
      <c r="D49" s="10"/>
      <c r="E49" s="10"/>
      <c r="F49" s="10"/>
    </row>
    <row r="50" spans="1:6" x14ac:dyDescent="0.25">
      <c r="A50" s="4" t="s">
        <v>53</v>
      </c>
      <c r="B50" s="3">
        <v>11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4" t="s">
        <v>3</v>
      </c>
      <c r="B51" s="6"/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4" t="s">
        <v>52</v>
      </c>
      <c r="B52" s="7" t="s">
        <v>51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4" t="s">
        <v>50</v>
      </c>
      <c r="B53" s="7" t="s">
        <v>49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4" t="s">
        <v>48</v>
      </c>
      <c r="B54" s="7" t="s">
        <v>47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4" t="s">
        <v>46</v>
      </c>
      <c r="B55" s="7" t="s">
        <v>45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4" t="s">
        <v>159</v>
      </c>
      <c r="B56" s="7" t="s">
        <v>44</v>
      </c>
      <c r="C56" s="10">
        <v>0</v>
      </c>
      <c r="D56" s="10">
        <v>0</v>
      </c>
      <c r="E56" s="10">
        <v>0</v>
      </c>
      <c r="F56" s="10">
        <v>0</v>
      </c>
    </row>
    <row r="57" spans="1:6" ht="25.5" x14ac:dyDescent="0.25">
      <c r="A57" s="4" t="s">
        <v>43</v>
      </c>
      <c r="B57" s="7" t="s">
        <v>42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4" t="s">
        <v>41</v>
      </c>
      <c r="B58" s="3">
        <v>12</v>
      </c>
      <c r="C58" s="10">
        <v>2923</v>
      </c>
      <c r="D58" s="10">
        <v>8998</v>
      </c>
      <c r="E58" s="10">
        <v>2798</v>
      </c>
      <c r="F58" s="10">
        <v>59213.622838398798</v>
      </c>
    </row>
    <row r="59" spans="1:6" x14ac:dyDescent="0.25">
      <c r="A59" s="4" t="s">
        <v>4</v>
      </c>
      <c r="B59" s="6"/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4" t="s">
        <v>40</v>
      </c>
      <c r="B60" s="7" t="s">
        <v>39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4" t="s">
        <v>38</v>
      </c>
      <c r="B61" s="7" t="s">
        <v>37</v>
      </c>
      <c r="C61" s="10">
        <v>1019</v>
      </c>
      <c r="D61" s="10">
        <v>2892</v>
      </c>
      <c r="E61" s="10">
        <v>724</v>
      </c>
      <c r="F61" s="10">
        <v>9816</v>
      </c>
    </row>
    <row r="62" spans="1:6" ht="25.5" x14ac:dyDescent="0.25">
      <c r="A62" s="4" t="s">
        <v>36</v>
      </c>
      <c r="B62" s="3">
        <v>13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4" t="s">
        <v>4</v>
      </c>
      <c r="B63" s="6"/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4" t="s">
        <v>35</v>
      </c>
      <c r="B64" s="7" t="s">
        <v>34</v>
      </c>
      <c r="C64" s="10">
        <v>0</v>
      </c>
      <c r="D64" s="10">
        <v>0</v>
      </c>
      <c r="E64" s="10">
        <v>0</v>
      </c>
      <c r="F64" s="10">
        <v>0</v>
      </c>
    </row>
    <row r="65" spans="1:6" ht="25.5" x14ac:dyDescent="0.25">
      <c r="A65" s="4" t="s">
        <v>33</v>
      </c>
      <c r="B65" s="7" t="s">
        <v>32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4" t="s">
        <v>31</v>
      </c>
      <c r="B66" s="7" t="s">
        <v>30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4" t="s">
        <v>29</v>
      </c>
      <c r="B67" s="7" t="s">
        <v>28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4" t="s">
        <v>160</v>
      </c>
      <c r="B68" s="7" t="s">
        <v>27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4" t="s">
        <v>26</v>
      </c>
      <c r="B69" s="3">
        <v>14</v>
      </c>
      <c r="C69" s="10">
        <v>97069</v>
      </c>
      <c r="D69" s="10">
        <v>346395</v>
      </c>
      <c r="E69" s="10">
        <v>194791.95511705556</v>
      </c>
      <c r="F69" s="10">
        <v>753387.45689405757</v>
      </c>
    </row>
    <row r="70" spans="1:6" x14ac:dyDescent="0.25">
      <c r="A70" s="4" t="s">
        <v>4</v>
      </c>
      <c r="B70" s="6"/>
      <c r="C70" s="10"/>
      <c r="D70" s="10"/>
      <c r="E70" s="10"/>
      <c r="F70" s="10"/>
    </row>
    <row r="71" spans="1:6" x14ac:dyDescent="0.25">
      <c r="A71" s="4" t="s">
        <v>25</v>
      </c>
      <c r="B71" s="7" t="s">
        <v>24</v>
      </c>
      <c r="C71" s="10">
        <v>67811</v>
      </c>
      <c r="D71" s="10">
        <v>210617</v>
      </c>
      <c r="E71" s="10">
        <v>98258.007542994048</v>
      </c>
      <c r="F71" s="10">
        <v>374664.08682913095</v>
      </c>
    </row>
    <row r="72" spans="1:6" x14ac:dyDescent="0.25">
      <c r="A72" s="4" t="s">
        <v>23</v>
      </c>
      <c r="B72" s="7" t="s">
        <v>22</v>
      </c>
      <c r="C72" s="10">
        <v>2529</v>
      </c>
      <c r="D72" s="10">
        <v>7848</v>
      </c>
      <c r="E72" s="10">
        <v>10792.660461440477</v>
      </c>
      <c r="F72" s="10">
        <v>33903.018615678571</v>
      </c>
    </row>
    <row r="73" spans="1:6" x14ac:dyDescent="0.25">
      <c r="A73" s="4" t="s">
        <v>21</v>
      </c>
      <c r="B73" s="7" t="s">
        <v>20</v>
      </c>
      <c r="C73" s="10">
        <v>202</v>
      </c>
      <c r="D73" s="10">
        <v>476</v>
      </c>
      <c r="E73" s="10">
        <v>574.14014840674599</v>
      </c>
      <c r="F73" s="10">
        <v>1876.076132688492</v>
      </c>
    </row>
    <row r="74" spans="1:6" ht="38.25" x14ac:dyDescent="0.25">
      <c r="A74" s="4" t="s">
        <v>161</v>
      </c>
      <c r="B74" s="7" t="s">
        <v>19</v>
      </c>
      <c r="C74" s="10">
        <v>6022</v>
      </c>
      <c r="D74" s="10">
        <v>17996</v>
      </c>
      <c r="E74" s="10">
        <v>10698.084035303571</v>
      </c>
      <c r="F74" s="10">
        <v>40195.781346186508</v>
      </c>
    </row>
    <row r="75" spans="1:6" ht="25.5" x14ac:dyDescent="0.25">
      <c r="A75" s="4" t="s">
        <v>18</v>
      </c>
      <c r="B75" s="3">
        <v>15</v>
      </c>
      <c r="C75" s="10"/>
      <c r="D75" s="10"/>
      <c r="E75" s="10">
        <v>47</v>
      </c>
      <c r="F75" s="10">
        <v>47</v>
      </c>
    </row>
    <row r="76" spans="1:6" x14ac:dyDescent="0.25">
      <c r="A76" s="4" t="s">
        <v>17</v>
      </c>
      <c r="B76" s="3">
        <v>16</v>
      </c>
      <c r="C76" s="10">
        <v>48</v>
      </c>
      <c r="D76" s="10">
        <v>219</v>
      </c>
      <c r="E76" s="10"/>
      <c r="F76" s="10">
        <v>10.985307680555554</v>
      </c>
    </row>
    <row r="77" spans="1:6" x14ac:dyDescent="0.25">
      <c r="A77" s="4" t="s">
        <v>16</v>
      </c>
      <c r="B77" s="3">
        <v>17</v>
      </c>
      <c r="C77" s="12">
        <f>C50+C58+C62+C69+C75+C76</f>
        <v>100040</v>
      </c>
      <c r="D77" s="12">
        <f>D50+D58+D62+D69+D75+D76</f>
        <v>355612</v>
      </c>
      <c r="E77" s="12">
        <f t="shared" ref="E77:F77" si="1">E50+E58+E62+E69+E75+E76</f>
        <v>197636.95511705556</v>
      </c>
      <c r="F77" s="12">
        <f t="shared" si="1"/>
        <v>812659.06504013692</v>
      </c>
    </row>
    <row r="78" spans="1:6" x14ac:dyDescent="0.25">
      <c r="A78" s="5"/>
      <c r="B78" s="6"/>
      <c r="C78" s="13"/>
      <c r="D78" s="13"/>
      <c r="E78" s="13"/>
      <c r="F78" s="13"/>
    </row>
    <row r="79" spans="1:6" ht="25.5" x14ac:dyDescent="0.25">
      <c r="A79" s="4" t="s">
        <v>162</v>
      </c>
      <c r="B79" s="3">
        <v>18</v>
      </c>
      <c r="C79" s="14">
        <f>C48-C77</f>
        <v>-2434</v>
      </c>
      <c r="D79" s="14">
        <f t="shared" ref="D79:F79" si="2">D48-D77</f>
        <v>-10901</v>
      </c>
      <c r="E79" s="14">
        <f t="shared" si="2"/>
        <v>-102278.72874834128</v>
      </c>
      <c r="F79" s="14">
        <f t="shared" si="2"/>
        <v>-316078.38356784725</v>
      </c>
    </row>
    <row r="80" spans="1:6" ht="25.5" x14ac:dyDescent="0.25">
      <c r="A80" s="4" t="s">
        <v>15</v>
      </c>
      <c r="B80" s="3">
        <v>19</v>
      </c>
      <c r="C80" s="10">
        <v>0</v>
      </c>
      <c r="D80" s="10">
        <v>0</v>
      </c>
      <c r="E80" s="10">
        <v>0</v>
      </c>
      <c r="F80" s="10"/>
    </row>
    <row r="81" spans="1:6" x14ac:dyDescent="0.25">
      <c r="A81" s="4" t="s">
        <v>4</v>
      </c>
      <c r="B81" s="6"/>
      <c r="C81" s="13"/>
      <c r="D81" s="13"/>
      <c r="E81" s="13"/>
      <c r="F81" s="13"/>
    </row>
    <row r="82" spans="1:6" ht="38.25" x14ac:dyDescent="0.25">
      <c r="A82" s="4" t="s">
        <v>14</v>
      </c>
      <c r="B82" s="7" t="s">
        <v>13</v>
      </c>
      <c r="C82" s="13"/>
      <c r="D82" s="13"/>
      <c r="E82" s="13"/>
      <c r="F82" s="13"/>
    </row>
    <row r="83" spans="1:6" x14ac:dyDescent="0.25">
      <c r="A83" s="5"/>
      <c r="B83" s="6"/>
      <c r="C83" s="13"/>
      <c r="D83" s="13"/>
      <c r="E83" s="13"/>
      <c r="F83" s="13"/>
    </row>
    <row r="84" spans="1:6" ht="38.25" x14ac:dyDescent="0.25">
      <c r="A84" s="4" t="s">
        <v>163</v>
      </c>
      <c r="B84" s="3">
        <v>20</v>
      </c>
      <c r="C84" s="14">
        <f>C79</f>
        <v>-2434</v>
      </c>
      <c r="D84" s="14">
        <f t="shared" ref="D84:E84" si="3">D79</f>
        <v>-10901</v>
      </c>
      <c r="E84" s="14">
        <f t="shared" si="3"/>
        <v>-102278.72874834128</v>
      </c>
      <c r="F84" s="14">
        <f>F79-F80</f>
        <v>-316078.38356784725</v>
      </c>
    </row>
    <row r="85" spans="1:6" x14ac:dyDescent="0.25">
      <c r="A85" s="5"/>
      <c r="B85" s="6"/>
      <c r="C85" s="13"/>
      <c r="D85" s="13"/>
      <c r="E85" s="13"/>
      <c r="F85" s="13"/>
    </row>
    <row r="86" spans="1:6" x14ac:dyDescent="0.25">
      <c r="A86" s="4" t="s">
        <v>12</v>
      </c>
      <c r="B86" s="3">
        <v>21</v>
      </c>
      <c r="C86" s="13">
        <v>0</v>
      </c>
      <c r="D86" s="13">
        <v>0</v>
      </c>
      <c r="E86" s="13">
        <v>0</v>
      </c>
      <c r="F86" s="13"/>
    </row>
    <row r="87" spans="1:6" x14ac:dyDescent="0.25">
      <c r="A87" s="5"/>
      <c r="B87" s="6"/>
      <c r="C87" s="13"/>
      <c r="D87" s="13"/>
      <c r="E87" s="13"/>
      <c r="F87" s="13"/>
    </row>
    <row r="88" spans="1:6" ht="38.25" x14ac:dyDescent="0.25">
      <c r="A88" s="4" t="s">
        <v>164</v>
      </c>
      <c r="B88" s="3">
        <v>22</v>
      </c>
      <c r="C88" s="14">
        <f>C84</f>
        <v>-2434</v>
      </c>
      <c r="D88" s="14">
        <f t="shared" ref="D88:E88" si="4">D84</f>
        <v>-10901</v>
      </c>
      <c r="E88" s="14">
        <f t="shared" si="4"/>
        <v>-102278.72874834128</v>
      </c>
      <c r="F88" s="14">
        <f>F84-F86</f>
        <v>-316078.38356784725</v>
      </c>
    </row>
    <row r="89" spans="1:6" ht="25.5" x14ac:dyDescent="0.25">
      <c r="A89" s="4" t="s">
        <v>11</v>
      </c>
      <c r="B89" s="3">
        <v>23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5"/>
      <c r="B90" s="6"/>
      <c r="C90" s="13"/>
      <c r="D90" s="13"/>
      <c r="E90" s="13"/>
      <c r="F90" s="13"/>
    </row>
    <row r="91" spans="1:6" x14ac:dyDescent="0.25">
      <c r="A91" s="4" t="s">
        <v>2</v>
      </c>
      <c r="B91" s="3">
        <v>24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5"/>
      <c r="B92" s="6"/>
      <c r="C92" s="13"/>
      <c r="D92" s="13"/>
      <c r="E92" s="13"/>
      <c r="F92" s="13"/>
    </row>
    <row r="93" spans="1:6" ht="25.5" x14ac:dyDescent="0.25">
      <c r="A93" s="4" t="s">
        <v>165</v>
      </c>
      <c r="B93" s="3">
        <v>25</v>
      </c>
      <c r="C93" s="14">
        <f>C88</f>
        <v>-2434</v>
      </c>
      <c r="D93" s="14">
        <f t="shared" ref="D93:F93" si="5">D88</f>
        <v>-10901</v>
      </c>
      <c r="E93" s="14">
        <f t="shared" si="5"/>
        <v>-102278.72874834128</v>
      </c>
      <c r="F93" s="14">
        <f t="shared" si="5"/>
        <v>-316078.38356784725</v>
      </c>
    </row>
    <row r="94" spans="1:6" x14ac:dyDescent="0.25">
      <c r="A94" s="8"/>
    </row>
    <row r="95" spans="1:6" x14ac:dyDescent="0.25">
      <c r="A95" s="17" t="s">
        <v>1</v>
      </c>
      <c r="B95" s="17"/>
      <c r="C95" s="17"/>
      <c r="D95" s="32"/>
    </row>
    <row r="96" spans="1:6" x14ac:dyDescent="0.25">
      <c r="A96" s="17" t="s">
        <v>182</v>
      </c>
      <c r="B96" s="17"/>
      <c r="C96" s="17"/>
      <c r="D96" s="31"/>
    </row>
    <row r="97" spans="1:4" x14ac:dyDescent="0.25">
      <c r="A97" s="17" t="s">
        <v>183</v>
      </c>
      <c r="B97" s="17"/>
      <c r="C97" s="33" t="s">
        <v>184</v>
      </c>
      <c r="D97" s="34">
        <v>42290</v>
      </c>
    </row>
    <row r="98" spans="1:4" x14ac:dyDescent="0.25">
      <c r="A98" s="17" t="s">
        <v>185</v>
      </c>
      <c r="B98" s="17"/>
      <c r="C98" s="33" t="s">
        <v>184</v>
      </c>
      <c r="D98" s="34">
        <v>42290</v>
      </c>
    </row>
    <row r="99" spans="1:4" x14ac:dyDescent="0.25">
      <c r="A99" s="17" t="s">
        <v>186</v>
      </c>
      <c r="B99" s="17"/>
      <c r="C99" s="33" t="s">
        <v>184</v>
      </c>
      <c r="D99" s="34">
        <v>42290</v>
      </c>
    </row>
    <row r="100" spans="1:4" x14ac:dyDescent="0.25">
      <c r="A100" s="17" t="s">
        <v>187</v>
      </c>
      <c r="B100" s="17" t="s">
        <v>188</v>
      </c>
      <c r="C100" s="17"/>
      <c r="D100" s="34"/>
    </row>
    <row r="101" spans="1:4" x14ac:dyDescent="0.25">
      <c r="A101" s="17" t="s">
        <v>0</v>
      </c>
      <c r="B101" s="17"/>
      <c r="C101" s="17"/>
      <c r="D101" s="17"/>
    </row>
    <row r="102" spans="1:4" x14ac:dyDescent="0.25">
      <c r="A102" s="17"/>
      <c r="B102" s="17"/>
      <c r="C102" s="17"/>
      <c r="D102" s="17"/>
    </row>
  </sheetData>
  <mergeCells count="11">
    <mergeCell ref="A7:F7"/>
    <mergeCell ref="A1:F1"/>
    <mergeCell ref="A2:F2"/>
    <mergeCell ref="A3:F3"/>
    <mergeCell ref="A4:F4"/>
    <mergeCell ref="A5:F5"/>
    <mergeCell ref="A10:F10"/>
    <mergeCell ref="A11:F11"/>
    <mergeCell ref="A12:F12"/>
    <mergeCell ref="A13:F13"/>
    <mergeCell ref="A15:F15"/>
  </mergeCells>
  <hyperlinks>
    <hyperlink ref="A2" r:id="rId1" display="jl:31443235.0 "/>
  </hyperlinks>
  <pageMargins left="0.70866141732283472" right="0.70866141732283472" top="0.39370078740157483" bottom="0.15748031496062992" header="0.15748031496062992" footer="0.15748031496062992"/>
  <pageSetup paperSize="9" scale="4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ОПИУ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 Kassymbayeva</dc:creator>
  <cp:lastModifiedBy>Assel Kazbek</cp:lastModifiedBy>
  <cp:lastPrinted>2015-07-14T11:26:11Z</cp:lastPrinted>
  <dcterms:created xsi:type="dcterms:W3CDTF">2013-04-12T07:20:14Z</dcterms:created>
  <dcterms:modified xsi:type="dcterms:W3CDTF">2015-10-14T05:15:30Z</dcterms:modified>
</cp:coreProperties>
</file>