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Reports to NB RK, AFN, Nalogovaia and other\Биржа, НК, АФН, НБ РК ежеквартальные отчеты\KASE\2016\4Q\"/>
    </mc:Choice>
  </mc:AlternateContent>
  <bookViews>
    <workbookView xWindow="0" yWindow="0" windowWidth="18870" windowHeight="7635"/>
  </bookViews>
  <sheets>
    <sheet name="Приложение 10 " sheetId="1" r:id="rId1"/>
    <sheet name="Приложение 11" sheetId="5" r:id="rId2"/>
  </sheets>
  <definedNames>
    <definedName name="_xlnm.Print_Area" localSheetId="0">'Приложение 10 '!$A$1:$D$131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5" i="5" l="1"/>
  <c r="E105" i="5"/>
  <c r="F105" i="5"/>
  <c r="C105" i="5"/>
  <c r="D78" i="5"/>
  <c r="E78" i="5"/>
  <c r="F78" i="5"/>
  <c r="C78" i="5"/>
  <c r="F63" i="5"/>
  <c r="D24" i="5"/>
  <c r="E24" i="5"/>
  <c r="F24" i="5"/>
  <c r="C24" i="5"/>
  <c r="C22" i="5" s="1"/>
  <c r="C18" i="5" s="1"/>
  <c r="D22" i="5"/>
  <c r="D18" i="5" s="1"/>
  <c r="E22" i="5"/>
  <c r="E18" i="5" s="1"/>
  <c r="F22" i="5"/>
  <c r="C27" i="5"/>
  <c r="D27" i="5"/>
  <c r="E27" i="5"/>
  <c r="F27" i="5"/>
  <c r="F18" i="5"/>
  <c r="D121" i="1" l="1"/>
  <c r="D119" i="1"/>
  <c r="D101" i="1"/>
  <c r="D30" i="1"/>
  <c r="D66" i="1" s="1"/>
  <c r="D16" i="1"/>
  <c r="D110" i="5" l="1"/>
  <c r="E110" i="5"/>
  <c r="F110" i="5"/>
  <c r="F112" i="5" s="1"/>
  <c r="F116" i="5" s="1"/>
  <c r="F119" i="5" s="1"/>
  <c r="C110" i="5"/>
  <c r="C63" i="5"/>
  <c r="D63" i="5"/>
  <c r="E63" i="5"/>
  <c r="E112" i="5" l="1"/>
  <c r="E116" i="5" s="1"/>
  <c r="E119" i="5" s="1"/>
  <c r="C112" i="5"/>
  <c r="C116" i="5" s="1"/>
  <c r="C119" i="5" s="1"/>
  <c r="D112" i="5"/>
  <c r="D116" i="5" s="1"/>
  <c r="D119" i="5" s="1"/>
  <c r="C119" i="1"/>
  <c r="C101" i="1"/>
  <c r="C16" i="1"/>
  <c r="C66" i="1" s="1"/>
  <c r="C121" i="1" l="1"/>
</calcChain>
</file>

<file path=xl/sharedStrings.xml><?xml version="1.0" encoding="utf-8"?>
<sst xmlns="http://schemas.openxmlformats.org/spreadsheetml/2006/main" count="350" uniqueCount="278">
  <si>
    <t xml:space="preserve">Приложение 10 </t>
  </si>
  <si>
    <t xml:space="preserve">к Правилам представления финансовой </t>
  </si>
  <si>
    <t xml:space="preserve">отчетности финансовыми организациями, </t>
  </si>
  <si>
    <t xml:space="preserve">специальными финансовыми компаниями, </t>
  </si>
  <si>
    <t xml:space="preserve">исламскими специальными финансовыми </t>
  </si>
  <si>
    <t>компаниями, микрофинансовыми организациями</t>
  </si>
  <si>
    <t>Бухгалтерский баланс</t>
  </si>
  <si>
    <t>(полное наименование организации)</t>
  </si>
  <si>
    <t>(в тысячах тенге)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</si>
  <si>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</si>
  <si>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</si>
  <si>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</si>
  <si>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</si>
  <si>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</si>
  <si>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</si>
  <si>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</si>
  <si>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</si>
  <si>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</si>
  <si>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</si>
  <si>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</si>
  <si>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</si>
  <si>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Операция «обратное СЕРП»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</si>
  <si>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</si>
  <si>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</si>
  <si>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Ценные бумаги, удерживаемые до погашения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</si>
  <si>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</si>
  <si>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</si>
  <si>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</si>
  <si>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</si>
  <si>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</si>
  <si>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</si>
  <si>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</si>
  <si>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</si>
  <si>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>от консалтинговых услуг, в том числе:</t>
  </si>
  <si>
    <t>аффилированным лицам</t>
  </si>
  <si>
    <t>прочим клиентам</t>
  </si>
  <si>
    <t>от услуг представителя держателей облигаций</t>
  </si>
  <si>
    <t>от услуг андеррайтера</t>
  </si>
  <si>
    <t>от брокерских услуг</t>
  </si>
  <si>
    <t>от управления активами</t>
  </si>
  <si>
    <t>от услуг маркет-мейкера</t>
  </si>
  <si>
    <t>от пенсионных активов</t>
  </si>
  <si>
    <t>от инвестиционного дохода (убытка) по пенсионным активам</t>
  </si>
  <si>
    <t>прочие</t>
  </si>
  <si>
    <t>Производные финансовые инструменты</t>
  </si>
  <si>
    <t>требования по сделке фьючерсы</t>
  </si>
  <si>
    <t>требования по сделке форварды</t>
  </si>
  <si>
    <t>требования по сделке опционы</t>
  </si>
  <si>
    <t>требования по сделке свопы</t>
  </si>
  <si>
    <t>Текущее налоговое требование</t>
  </si>
  <si>
    <t>Отложенное налоговое требование</t>
  </si>
  <si>
    <t>Авансы выданные и предоплата</t>
  </si>
  <si>
    <t>Прочие активы</t>
  </si>
  <si>
    <t>Итого активы</t>
  </si>
  <si>
    <t>Обязательства</t>
  </si>
  <si>
    <t>Операция «СЕРП»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</si>
  <si>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</si>
  <si>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</si>
  <si>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</si>
  <si>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</si>
  <si>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</si>
  <si>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</si>
  <si>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</si>
  <si>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</si>
  <si>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по клиринговым операциям</t>
  </si>
  <si>
    <t>по кассовым операциям</t>
  </si>
  <si>
    <t>по сейфовым операциям</t>
  </si>
  <si>
    <t>по инкассации банкнот, монет и ценностей</t>
  </si>
  <si>
    <t>по доверительным операциям</t>
  </si>
  <si>
    <t>по услугам фондовой биржи</t>
  </si>
  <si>
    <t>по кастодиальному обслуживанию</t>
  </si>
  <si>
    <t>по брокерским услугам</t>
  </si>
  <si>
    <t>по услугам центрального депозитария</t>
  </si>
  <si>
    <t>по услугам единого регистратора</t>
  </si>
  <si>
    <t>по услугам иных профессиональных участников рынка ценных бумаг</t>
  </si>
  <si>
    <t>обязательства по сделке фьючерсы</t>
  </si>
  <si>
    <t>обязательства по сделке форварды</t>
  </si>
  <si>
    <t>30.2</t>
  </si>
  <si>
    <t>обязательства по сделке опционы</t>
  </si>
  <si>
    <t>обязательства по сделке свопы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</si>
  <si>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</si>
  <si>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</si>
  <si>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</si>
  <si>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</si>
  <si>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</si>
  <si>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</si>
  <si>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</si>
  <si>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</si>
  <si>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простые акции</t>
  </si>
  <si>
    <t>37.1</t>
  </si>
  <si>
    <t>привилегированные акции</t>
  </si>
  <si>
    <t>37.2</t>
  </si>
  <si>
    <t>Премии (дополнительный оплаченный капитал)</t>
  </si>
  <si>
    <t>Изъятый капитал</t>
  </si>
  <si>
    <t>Резервный капитал</t>
  </si>
  <si>
    <t>резервы переоценки ценных бумаг, предназначенных для продажи</t>
  </si>
  <si>
    <t>40.1</t>
  </si>
  <si>
    <t>резерв на переоценку основных средств</t>
  </si>
  <si>
    <t>40.2</t>
  </si>
  <si>
    <t>Прочие резервы</t>
  </si>
  <si>
    <t>Нераспределенная прибыль (непокрытый убыток)</t>
  </si>
  <si>
    <t>предыдущих лет</t>
  </si>
  <si>
    <t>42.1</t>
  </si>
  <si>
    <t>отчетного периода</t>
  </si>
  <si>
    <t>42.2</t>
  </si>
  <si>
    <t>Итого капитал</t>
  </si>
  <si>
    <t>Итого капитал и обязательства (стр. 36+стр.43)</t>
  </si>
  <si>
    <t>Место для печати</t>
  </si>
  <si>
    <t>1.1</t>
  </si>
  <si>
    <t>1.2</t>
  </si>
  <si>
    <t>3.1</t>
  </si>
  <si>
    <t>4.1</t>
  </si>
  <si>
    <t>5.1</t>
  </si>
  <si>
    <t>6.1</t>
  </si>
  <si>
    <t>7.1</t>
  </si>
  <si>
    <t>15.1</t>
  </si>
  <si>
    <t>15.2</t>
  </si>
  <si>
    <t>15.3</t>
  </si>
  <si>
    <t>15.4</t>
  </si>
  <si>
    <t>15.1.1</t>
  </si>
  <si>
    <t>15.1.2</t>
  </si>
  <si>
    <t>15.5</t>
  </si>
  <si>
    <t>15.6</t>
  </si>
  <si>
    <t>15.7</t>
  </si>
  <si>
    <t>15.8</t>
  </si>
  <si>
    <t>15.9</t>
  </si>
  <si>
    <t>16.1</t>
  </si>
  <si>
    <t>16.2</t>
  </si>
  <si>
    <t>16.3</t>
  </si>
  <si>
    <t>16.4</t>
  </si>
  <si>
    <t>29.1</t>
  </si>
  <si>
    <t>29.2</t>
  </si>
  <si>
    <t>29.3</t>
  </si>
  <si>
    <t>29.4</t>
  </si>
  <si>
    <t>29.5</t>
  </si>
  <si>
    <t>26.6</t>
  </si>
  <si>
    <t>29.7</t>
  </si>
  <si>
    <t>29.8</t>
  </si>
  <si>
    <t>29.9</t>
  </si>
  <si>
    <t>29.10</t>
  </si>
  <si>
    <t>29.11</t>
  </si>
  <si>
    <t>29.12</t>
  </si>
  <si>
    <t>30.1</t>
  </si>
  <si>
    <t>30.3</t>
  </si>
  <si>
    <t>30.4</t>
  </si>
  <si>
    <t>АО "VISOR Capital" (ВИЗОР Капитал)</t>
  </si>
  <si>
    <t xml:space="preserve"> </t>
  </si>
  <si>
    <t>Первый руководитель</t>
  </si>
  <si>
    <t>(на период его отсутствия - лицо, его</t>
  </si>
  <si>
    <t>Телефон                                                 311 05 50</t>
  </si>
  <si>
    <t xml:space="preserve">Приложение 11 </t>
  </si>
  <si>
    <t>Отчет о прибылях и убытках</t>
  </si>
  <si>
    <t>Форма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</si>
  <si>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</si>
  <si>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</si>
  <si>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</si>
  <si>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</si>
  <si>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</si>
  <si>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</si>
  <si>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</si>
  <si>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</si>
  <si>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</si>
  <si>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имеющимся в наличии для продажи (за вычетом резервов на обесценение)</t>
  </si>
  <si>
    <t>1.3.1</t>
  </si>
  <si>
    <t>доходы в виде дивидендов по акциям, находящимся в портфеле ценных бумаг, имеющихся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</si>
  <si>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</si>
  <si>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</si>
  <si>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</si>
  <si>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</si>
  <si>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</si>
  <si>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</si>
  <si>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</si>
  <si>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</si>
  <si>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</si>
  <si>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бумаги,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</si>
  <si>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</si>
  <si>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</si>
  <si>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</si>
  <si>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</si>
  <si>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</si>
  <si>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</si>
  <si>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</si>
  <si>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</si>
  <si>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</si>
  <si>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</si>
  <si>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</si>
  <si>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</si>
  <si>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</si>
  <si>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</si>
  <si>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</si>
  <si>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</si>
  <si>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</si>
  <si>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</si>
  <si>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</si>
  <si>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</si>
  <si>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</si>
  <si>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</si>
  <si>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</si>
  <si>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</si>
  <si>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</si>
  <si>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</si>
  <si>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</si>
  <si>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</si>
  <si>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</si>
  <si>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</si>
  <si>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</si>
  <si>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</si>
  <si>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</si>
  <si>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</si>
  <si>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</si>
  <si>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</si>
  <si>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</si>
  <si>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</si>
  <si>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</si>
  <si>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Итого доходов (сумма строк с 1 по 12)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</si>
  <si>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</si>
  <si>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</si>
  <si>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</si>
  <si>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</si>
  <si>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</si>
  <si>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</si>
  <si>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</si>
  <si>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</si>
  <si>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</si>
  <si>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</si>
  <si>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15</t>
  </si>
  <si>
    <t>управляющему агенту</t>
  </si>
  <si>
    <t>за кастодиальное обслуживание</t>
  </si>
  <si>
    <t>за услуги фондовой биржи</t>
  </si>
  <si>
    <t>за услуги регистратора</t>
  </si>
  <si>
    <t>за брокерские услуги</t>
  </si>
  <si>
    <t>за прочие услуги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</si>
  <si>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</si>
  <si>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</si>
  <si>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</si>
  <si>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</si>
  <si>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</si>
  <si>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</si>
  <si>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</si>
  <si>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</si>
  <si>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</si>
  <si>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</si>
  <si>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</si>
  <si>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</si>
  <si>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</si>
  <si>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</si>
  <si>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</si>
  <si>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</si>
  <si>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</si>
  <si>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</si>
  <si>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</si>
  <si>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</si>
  <si>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</si>
  <si>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</si>
  <si>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</si>
  <si>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общехозяйственные расходы</t>
  </si>
  <si>
    <t>26.2</t>
  </si>
  <si>
    <t>транспортные расходы</t>
  </si>
  <si>
    <t>26.3</t>
  </si>
  <si>
    <t>административные расходы</t>
  </si>
  <si>
    <t>26.4</t>
  </si>
  <si>
    <t>амортизационные отчисления</t>
  </si>
  <si>
    <t>26.5</t>
  </si>
  <si>
    <t>расходы по уплате налогов и других обязательных платежей в бюджет, за исключением корпоративного подоходного налога</t>
  </si>
  <si>
    <t>неустойка (штраф, пеня)</t>
  </si>
  <si>
    <t>26.7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</si>
  <si>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</si>
  <si>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</si>
  <si>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</si>
  <si>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</si>
  <si>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</si>
  <si>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</si>
  <si>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</si>
  <si>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замещающее)                                         __________________        Гавиао Джуниор Жозе Луиз       дата     16.01.2017 г.</t>
  </si>
  <si>
    <t>Исполнитель                                         __________________         Казбек А.Е.                                       дата      16.01.2017 г.</t>
  </si>
  <si>
    <t>Главный бухгалтер    __________________       Кулишова О.А.                                        дата      16.01.2017 г.</t>
  </si>
  <si>
    <t>по состоянию на 01 января 2017 года</t>
  </si>
  <si>
    <t xml:space="preserve">                                        по состоянию на 01 января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</si>
</sst>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,"/>
    <numFmt numFmtId="165" formatCode="#,##0,"/>
    <numFmt numFmtId="166" formatCode="[=-332183325.42]&quot;(332 183)&quot;;General"/>
    <numFmt numFmtId="167" formatCode="[=-381062750.5]&quot;(381 063)&quot;;General"/>
    <numFmt numFmtId="174" formatCode="[=-1349398.41]&quot;(1 349)&quot;;General"/>
    <numFmt numFmtId="175" formatCode="[=-45196319.15]&quot;(45 196)&quot;;General"/>
  </numFmts>
  <fonts count="17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2"/>
      <charset val="204"/>
    </font>
    <font>
      <b/>
      <sz val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color rgb="FF1E1E1E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" fillId="0" borderId="0"/>
    <xf numFmtId="0" fontId="14" fillId="0" borderId="0"/>
    <xf numFmtId="0" fontId="14" fillId="0" borderId="0"/>
  </cellStyleXfs>
  <cellXfs count="54">
    <xf numFmtId="0" fontId="0" fillId="0" borderId="0" xfId="0"/>
    <xf numFmtId="0" fontId="4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8" fillId="0" borderId="0" xfId="0" applyFont="1"/>
    <xf numFmtId="0" fontId="4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0" xfId="0" applyFont="1" applyFill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5" fontId="10" fillId="0" borderId="2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165" fontId="11" fillId="0" borderId="2" xfId="0" applyNumberFormat="1" applyFont="1" applyBorder="1" applyAlignment="1">
      <alignment horizontal="center" vertical="center"/>
    </xf>
    <xf numFmtId="0" fontId="9" fillId="0" borderId="0" xfId="0" applyFont="1"/>
    <xf numFmtId="49" fontId="9" fillId="0" borderId="0" xfId="0" applyNumberFormat="1" applyFont="1"/>
    <xf numFmtId="0" fontId="12" fillId="0" borderId="0" xfId="1" applyFont="1" applyAlignment="1">
      <alignment horizontal="right"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10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165" fontId="1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15" fillId="0" borderId="3" xfId="6" applyNumberFormat="1" applyFont="1" applyBorder="1" applyAlignment="1">
      <alignment horizontal="center" vertical="center"/>
    </xf>
    <xf numFmtId="164" fontId="15" fillId="0" borderId="3" xfId="6" applyNumberFormat="1" applyFont="1" applyBorder="1" applyAlignment="1">
      <alignment horizontal="center" vertical="center"/>
    </xf>
    <xf numFmtId="166" fontId="15" fillId="0" borderId="3" xfId="6" applyNumberFormat="1" applyFont="1" applyBorder="1" applyAlignment="1">
      <alignment horizontal="center" vertical="center"/>
    </xf>
    <xf numFmtId="167" fontId="15" fillId="0" borderId="3" xfId="6" applyNumberFormat="1" applyFont="1" applyBorder="1" applyAlignment="1">
      <alignment horizontal="center" vertical="center"/>
    </xf>
    <xf numFmtId="165" fontId="16" fillId="0" borderId="4" xfId="7" applyNumberFormat="1" applyFont="1" applyBorder="1" applyAlignment="1">
      <alignment horizontal="center"/>
    </xf>
    <xf numFmtId="165" fontId="16" fillId="2" borderId="4" xfId="7" applyNumberFormat="1" applyFont="1" applyFill="1" applyBorder="1" applyAlignment="1">
      <alignment horizontal="center"/>
    </xf>
    <xf numFmtId="174" fontId="16" fillId="2" borderId="4" xfId="7" applyNumberFormat="1" applyFont="1" applyFill="1" applyBorder="1" applyAlignment="1">
      <alignment horizontal="center"/>
    </xf>
    <xf numFmtId="175" fontId="16" fillId="2" borderId="4" xfId="7" applyNumberFormat="1" applyFont="1" applyFill="1" applyBorder="1" applyAlignment="1">
      <alignment horizontal="center"/>
    </xf>
    <xf numFmtId="0" fontId="16" fillId="2" borderId="4" xfId="7" applyNumberFormat="1" applyFont="1" applyFill="1" applyBorder="1"/>
    <xf numFmtId="164" fontId="16" fillId="2" borderId="4" xfId="7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</cellXfs>
  <cellStyles count="8">
    <cellStyle name="Hyperlink" xfId="1" builtinId="8"/>
    <cellStyle name="Normal" xfId="0" builtinId="0"/>
    <cellStyle name="Normal 2 2" xfId="3"/>
    <cellStyle name="Normal 7" xfId="2"/>
    <cellStyle name="Normal 8" xfId="4"/>
    <cellStyle name="Normal_Приложение 10" xfId="6"/>
    <cellStyle name="Normal_Приложение 11" xfId="7"/>
    <cellStyle name="Обыч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34224194.100%2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l:34224194.100%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tabSelected="1" view="pageBreakPreview" topLeftCell="A76" zoomScale="60" zoomScaleNormal="100" workbookViewId="0">
      <selection activeCell="A11" sqref="A11:D11"/>
    </sheetView>
  </sheetViews>
  <sheetFormatPr defaultRowHeight="12.75" x14ac:dyDescent="0.2"/>
  <cols>
    <col min="1" max="1" width="51.28515625" style="7" customWidth="1"/>
    <col min="2" max="2" width="21" style="7" customWidth="1"/>
    <col min="3" max="3" width="25.42578125" style="19" customWidth="1"/>
    <col min="4" max="4" width="27.28515625" style="19" customWidth="1"/>
    <col min="5" max="5" width="20.7109375" style="7" customWidth="1"/>
    <col min="6" max="6" width="19" style="7" customWidth="1"/>
    <col min="7" max="16384" width="9.140625" style="7"/>
  </cols>
  <sheetData>
    <row r="1" spans="1:7" x14ac:dyDescent="0.2">
      <c r="D1" s="5" t="s">
        <v>0</v>
      </c>
    </row>
    <row r="2" spans="1:7" x14ac:dyDescent="0.2">
      <c r="C2" s="33"/>
      <c r="D2" s="6" t="s">
        <v>1</v>
      </c>
    </row>
    <row r="3" spans="1:7" x14ac:dyDescent="0.2">
      <c r="D3" s="5" t="s">
        <v>2</v>
      </c>
    </row>
    <row r="4" spans="1:7" x14ac:dyDescent="0.2">
      <c r="D4" s="5" t="s">
        <v>3</v>
      </c>
    </row>
    <row r="5" spans="1:7" x14ac:dyDescent="0.2">
      <c r="D5" s="5" t="s">
        <v>4</v>
      </c>
    </row>
    <row r="6" spans="1:7" x14ac:dyDescent="0.2">
      <c r="D6" s="5" t="s">
        <v>5</v>
      </c>
    </row>
    <row r="7" spans="1:7" x14ac:dyDescent="0.2">
      <c r="D7" s="1"/>
    </row>
    <row r="8" spans="1:7" x14ac:dyDescent="0.2">
      <c r="A8" s="35" t="s">
        <v>6</v>
      </c>
      <c r="B8" s="35"/>
      <c r="C8" s="35"/>
      <c r="D8" s="35"/>
    </row>
    <row r="9" spans="1:7" x14ac:dyDescent="0.2">
      <c r="A9" s="36" t="s">
        <v>145</v>
      </c>
      <c r="B9" s="36"/>
      <c r="C9" s="36"/>
      <c r="D9" s="36"/>
    </row>
    <row r="10" spans="1:7" x14ac:dyDescent="0.2">
      <c r="A10" s="37" t="s">
        <v>7</v>
      </c>
      <c r="B10" s="37"/>
      <c r="C10" s="37"/>
      <c r="D10" s="37"/>
    </row>
    <row r="11" spans="1:7" ht="14.25" customHeight="1" x14ac:dyDescent="0.2">
      <c r="A11" s="37" t="s">
        <v>276</v>
      </c>
      <c r="B11" s="37"/>
      <c r="C11" s="37"/>
      <c r="D11" s="37"/>
    </row>
    <row r="12" spans="1:7" x14ac:dyDescent="0.2">
      <c r="D12" s="1" t="s">
        <v>8</v>
      </c>
    </row>
    <row r="13" spans="1:7" ht="79.5" customHeight="1" x14ac:dyDescent="0.2">
      <c r="A13" s="9" t="s">
        <v>9</v>
      </c>
      <c r="B13" s="9" t="s">
        <v>10</v>
      </c>
      <c r="C13" s="34" t="s">
        <v>11</v>
      </c>
      <c r="D13" s="9" t="s">
        <v>12</v>
      </c>
    </row>
    <row r="14" spans="1:7" x14ac:dyDescent="0.2">
      <c r="A14" s="9">
        <v>1</v>
      </c>
      <c r="B14" s="9">
        <v>2</v>
      </c>
      <c r="C14" s="34">
        <v>3</v>
      </c>
      <c r="D14" s="9">
        <v>4</v>
      </c>
      <c r="G14" s="7" t="s">
        <v>146</v>
      </c>
    </row>
    <row r="15" spans="1:7" x14ac:dyDescent="0.2">
      <c r="A15" s="10" t="s">
        <v>13</v>
      </c>
      <c r="B15" s="11"/>
      <c r="C15" s="3"/>
      <c r="D15" s="3"/>
    </row>
    <row r="16" spans="1:7" ht="24.75" customHeight="1" x14ac:dyDescent="0.2">
      <c r="A16" s="10" t="s">
        <v>14</v>
      </c>
      <c r="B16" s="9">
        <v>1</v>
      </c>
      <c r="C16" s="20">
        <f>C19</f>
        <v>10205567.23</v>
      </c>
      <c r="D16" s="20">
        <f>D19</f>
        <v>2096775.31</v>
      </c>
    </row>
    <row r="17" spans="1:4" ht="21.75" customHeight="1" x14ac:dyDescent="0.2">
      <c r="A17" s="10" t="s">
        <v>15</v>
      </c>
      <c r="B17" s="11"/>
      <c r="C17" s="2"/>
      <c r="D17" s="2"/>
    </row>
    <row r="18" spans="1:4" ht="18.75" customHeight="1" x14ac:dyDescent="0.2">
      <c r="A18" s="10" t="s">
        <v>16</v>
      </c>
      <c r="B18" s="12" t="s">
        <v>108</v>
      </c>
      <c r="C18" s="2"/>
      <c r="D18" s="2"/>
    </row>
    <row r="19" spans="1:4" ht="35.25" customHeight="1" x14ac:dyDescent="0.2">
      <c r="A19" s="10" t="s">
        <v>17</v>
      </c>
      <c r="B19" s="12" t="s">
        <v>109</v>
      </c>
      <c r="C19" s="20">
        <v>10205567.23</v>
      </c>
      <c r="D19" s="20">
        <v>2096775.31</v>
      </c>
    </row>
    <row r="20" spans="1:4" ht="21.75" customHeight="1" x14ac:dyDescent="0.2">
      <c r="A20" s="10" t="s">
        <v>18</v>
      </c>
      <c r="B20" s="9">
        <v>2</v>
      </c>
      <c r="C20" s="20"/>
      <c r="D20" s="2"/>
    </row>
    <row r="21" spans="1:4" ht="28.5" customHeight="1" x14ac:dyDescent="0.2">
      <c r="A21" s="10" t="s">
        <v>19</v>
      </c>
      <c r="B21" s="12">
        <v>3</v>
      </c>
      <c r="C21" s="20">
        <v>502000000</v>
      </c>
      <c r="D21" s="2"/>
    </row>
    <row r="22" spans="1:4" ht="23.25" customHeight="1" x14ac:dyDescent="0.2">
      <c r="A22" s="10" t="s">
        <v>15</v>
      </c>
      <c r="B22" s="11"/>
      <c r="C22" s="2"/>
      <c r="D22" s="2"/>
    </row>
    <row r="23" spans="1:4" ht="33.75" customHeight="1" x14ac:dyDescent="0.2">
      <c r="A23" s="10" t="s">
        <v>20</v>
      </c>
      <c r="B23" s="12" t="s">
        <v>110</v>
      </c>
      <c r="C23" s="2"/>
      <c r="D23" s="2"/>
    </row>
    <row r="24" spans="1:4" ht="24" customHeight="1" x14ac:dyDescent="0.2">
      <c r="A24" s="10" t="s">
        <v>21</v>
      </c>
      <c r="B24" s="9">
        <v>4</v>
      </c>
      <c r="C24" s="2"/>
      <c r="D24" s="2"/>
    </row>
    <row r="25" spans="1:4" ht="21" customHeight="1" x14ac:dyDescent="0.2">
      <c r="A25" s="10" t="s">
        <v>15</v>
      </c>
      <c r="B25" s="11"/>
      <c r="C25" s="2"/>
      <c r="D25" s="2"/>
    </row>
    <row r="26" spans="1:4" ht="29.25" customHeight="1" x14ac:dyDescent="0.2">
      <c r="A26" s="10" t="s">
        <v>20</v>
      </c>
      <c r="B26" s="12" t="s">
        <v>111</v>
      </c>
      <c r="C26" s="2"/>
      <c r="D26" s="2"/>
    </row>
    <row r="27" spans="1:4" ht="39" customHeight="1" x14ac:dyDescent="0.2">
      <c r="A27" s="10" t="s">
        <v>22</v>
      </c>
      <c r="B27" s="12">
        <v>5</v>
      </c>
      <c r="C27" s="20">
        <v>25670791.620000001</v>
      </c>
      <c r="D27" s="20">
        <v>22730576.41</v>
      </c>
    </row>
    <row r="28" spans="1:4" ht="23.25" customHeight="1" x14ac:dyDescent="0.2">
      <c r="A28" s="10" t="s">
        <v>15</v>
      </c>
      <c r="B28" s="12"/>
      <c r="C28" s="2"/>
      <c r="D28" s="2"/>
    </row>
    <row r="29" spans="1:4" ht="30" customHeight="1" x14ac:dyDescent="0.2">
      <c r="A29" s="10" t="s">
        <v>20</v>
      </c>
      <c r="B29" s="12" t="s">
        <v>112</v>
      </c>
      <c r="C29" s="2"/>
      <c r="D29" s="2"/>
    </row>
    <row r="30" spans="1:4" ht="33.75" customHeight="1" x14ac:dyDescent="0.2">
      <c r="A30" s="10" t="s">
        <v>23</v>
      </c>
      <c r="B30" s="12">
        <v>6</v>
      </c>
      <c r="C30" s="20">
        <v>200000</v>
      </c>
      <c r="D30" s="20">
        <f>4552972.2</f>
        <v>4552972.2</v>
      </c>
    </row>
    <row r="31" spans="1:4" ht="16.5" customHeight="1" x14ac:dyDescent="0.2">
      <c r="A31" s="10" t="s">
        <v>15</v>
      </c>
      <c r="B31" s="12"/>
      <c r="C31" s="2"/>
      <c r="D31" s="2"/>
    </row>
    <row r="32" spans="1:4" ht="31.5" customHeight="1" x14ac:dyDescent="0.2">
      <c r="A32" s="10" t="s">
        <v>20</v>
      </c>
      <c r="B32" s="12" t="s">
        <v>113</v>
      </c>
      <c r="C32" s="2"/>
      <c r="D32" s="2"/>
    </row>
    <row r="33" spans="1:4" ht="35.25" customHeight="1" x14ac:dyDescent="0.2">
      <c r="A33" s="10" t="s">
        <v>24</v>
      </c>
      <c r="B33" s="12">
        <v>7</v>
      </c>
      <c r="C33" s="2"/>
      <c r="D33" s="2"/>
    </row>
    <row r="34" spans="1:4" ht="17.25" customHeight="1" x14ac:dyDescent="0.2">
      <c r="A34" s="10" t="s">
        <v>15</v>
      </c>
      <c r="B34" s="12"/>
      <c r="C34" s="2"/>
      <c r="D34" s="2"/>
    </row>
    <row r="35" spans="1:4" ht="29.25" customHeight="1" x14ac:dyDescent="0.2">
      <c r="A35" s="10" t="s">
        <v>20</v>
      </c>
      <c r="B35" s="12" t="s">
        <v>114</v>
      </c>
      <c r="C35" s="2"/>
      <c r="D35" s="2"/>
    </row>
    <row r="36" spans="1:4" ht="19.5" customHeight="1" x14ac:dyDescent="0.2">
      <c r="A36" s="10" t="s">
        <v>25</v>
      </c>
      <c r="B36" s="12">
        <v>8</v>
      </c>
      <c r="C36" s="2"/>
      <c r="D36" s="2"/>
    </row>
    <row r="37" spans="1:4" ht="36.75" customHeight="1" x14ac:dyDescent="0.2">
      <c r="A37" s="10" t="s">
        <v>26</v>
      </c>
      <c r="B37" s="12">
        <v>9</v>
      </c>
      <c r="C37" s="20">
        <v>423512174.02999997</v>
      </c>
      <c r="D37" s="20">
        <v>423512174.02999997</v>
      </c>
    </row>
    <row r="38" spans="1:4" x14ac:dyDescent="0.2">
      <c r="A38" s="10" t="s">
        <v>27</v>
      </c>
      <c r="B38" s="12">
        <v>10</v>
      </c>
      <c r="C38" s="21">
        <v>447762.04</v>
      </c>
      <c r="D38" s="21">
        <v>388694.14</v>
      </c>
    </row>
    <row r="39" spans="1:4" ht="38.25" customHeight="1" x14ac:dyDescent="0.2">
      <c r="A39" s="10" t="s">
        <v>28</v>
      </c>
      <c r="B39" s="12">
        <v>11</v>
      </c>
      <c r="C39" s="2"/>
      <c r="D39" s="2"/>
    </row>
    <row r="40" spans="1:4" ht="34.5" customHeight="1" x14ac:dyDescent="0.2">
      <c r="A40" s="10" t="s">
        <v>29</v>
      </c>
      <c r="B40" s="12">
        <v>12</v>
      </c>
      <c r="C40" s="43">
        <v>17330404.059999999</v>
      </c>
      <c r="D40" s="20">
        <v>27313472.989999998</v>
      </c>
    </row>
    <row r="41" spans="1:4" ht="32.25" customHeight="1" x14ac:dyDescent="0.2">
      <c r="A41" s="10" t="s">
        <v>30</v>
      </c>
      <c r="B41" s="12">
        <v>13</v>
      </c>
      <c r="C41" s="2"/>
      <c r="D41" s="2"/>
    </row>
    <row r="42" spans="1:4" ht="24.75" customHeight="1" x14ac:dyDescent="0.2">
      <c r="A42" s="10" t="s">
        <v>31</v>
      </c>
      <c r="B42" s="12">
        <v>14</v>
      </c>
      <c r="C42" s="43">
        <v>8260822.0300000003</v>
      </c>
      <c r="D42" s="20">
        <v>2941386.79</v>
      </c>
    </row>
    <row r="43" spans="1:4" ht="24" customHeight="1" x14ac:dyDescent="0.2">
      <c r="A43" s="10" t="s">
        <v>32</v>
      </c>
      <c r="B43" s="12">
        <v>15</v>
      </c>
      <c r="C43" s="43">
        <v>26609885.600000001</v>
      </c>
      <c r="D43" s="20">
        <v>27425623.530000001</v>
      </c>
    </row>
    <row r="44" spans="1:4" ht="20.25" customHeight="1" x14ac:dyDescent="0.2">
      <c r="A44" s="10" t="s">
        <v>15</v>
      </c>
      <c r="B44" s="12"/>
      <c r="C44" s="2"/>
      <c r="D44" s="2"/>
    </row>
    <row r="45" spans="1:4" ht="27.75" customHeight="1" x14ac:dyDescent="0.2">
      <c r="A45" s="10" t="s">
        <v>33</v>
      </c>
      <c r="B45" s="12" t="s">
        <v>115</v>
      </c>
      <c r="C45" s="2"/>
      <c r="D45" s="2"/>
    </row>
    <row r="46" spans="1:4" ht="23.25" customHeight="1" x14ac:dyDescent="0.2">
      <c r="A46" s="10" t="s">
        <v>34</v>
      </c>
      <c r="B46" s="12" t="s">
        <v>119</v>
      </c>
      <c r="C46" s="2"/>
      <c r="D46" s="2"/>
    </row>
    <row r="47" spans="1:4" ht="20.25" customHeight="1" x14ac:dyDescent="0.2">
      <c r="A47" s="10" t="s">
        <v>35</v>
      </c>
      <c r="B47" s="12" t="s">
        <v>120</v>
      </c>
      <c r="C47" s="2"/>
      <c r="D47" s="2"/>
    </row>
    <row r="48" spans="1:4" ht="29.25" customHeight="1" x14ac:dyDescent="0.2">
      <c r="A48" s="10" t="s">
        <v>36</v>
      </c>
      <c r="B48" s="12" t="s">
        <v>116</v>
      </c>
      <c r="C48" s="2"/>
      <c r="D48" s="2"/>
    </row>
    <row r="49" spans="1:4" ht="22.5" customHeight="1" x14ac:dyDescent="0.2">
      <c r="A49" s="10" t="s">
        <v>37</v>
      </c>
      <c r="B49" s="12" t="s">
        <v>117</v>
      </c>
      <c r="C49" s="2"/>
      <c r="D49" s="2"/>
    </row>
    <row r="50" spans="1:4" ht="23.25" customHeight="1" x14ac:dyDescent="0.2">
      <c r="A50" s="10" t="s">
        <v>38</v>
      </c>
      <c r="B50" s="12" t="s">
        <v>118</v>
      </c>
      <c r="C50" s="2"/>
      <c r="D50" s="2"/>
    </row>
    <row r="51" spans="1:4" ht="23.25" customHeight="1" x14ac:dyDescent="0.2">
      <c r="A51" s="10" t="s">
        <v>39</v>
      </c>
      <c r="B51" s="12" t="s">
        <v>121</v>
      </c>
      <c r="C51" s="2"/>
      <c r="D51" s="2"/>
    </row>
    <row r="52" spans="1:4" ht="18.75" customHeight="1" x14ac:dyDescent="0.2">
      <c r="A52" s="10" t="s">
        <v>40</v>
      </c>
      <c r="B52" s="12" t="s">
        <v>122</v>
      </c>
      <c r="C52" s="2"/>
      <c r="D52" s="2"/>
    </row>
    <row r="53" spans="1:4" ht="21.75" customHeight="1" x14ac:dyDescent="0.2">
      <c r="A53" s="10" t="s">
        <v>41</v>
      </c>
      <c r="B53" s="12" t="s">
        <v>123</v>
      </c>
      <c r="C53" s="2"/>
      <c r="D53" s="2"/>
    </row>
    <row r="54" spans="1:4" ht="21.75" customHeight="1" x14ac:dyDescent="0.2">
      <c r="A54" s="10" t="s">
        <v>42</v>
      </c>
      <c r="B54" s="12" t="s">
        <v>124</v>
      </c>
      <c r="C54" s="2"/>
      <c r="D54" s="2"/>
    </row>
    <row r="55" spans="1:4" x14ac:dyDescent="0.2">
      <c r="A55" s="10" t="s">
        <v>43</v>
      </c>
      <c r="B55" s="12" t="s">
        <v>125</v>
      </c>
      <c r="C55" s="2"/>
      <c r="D55" s="2"/>
    </row>
    <row r="56" spans="1:4" ht="24" customHeight="1" x14ac:dyDescent="0.2">
      <c r="A56" s="10" t="s">
        <v>44</v>
      </c>
      <c r="B56" s="12">
        <v>16</v>
      </c>
      <c r="C56" s="2"/>
      <c r="D56" s="2"/>
    </row>
    <row r="57" spans="1:4" ht="19.5" customHeight="1" x14ac:dyDescent="0.2">
      <c r="A57" s="10" t="s">
        <v>15</v>
      </c>
      <c r="B57" s="12"/>
      <c r="C57" s="2"/>
      <c r="D57" s="2"/>
    </row>
    <row r="58" spans="1:4" ht="24.75" customHeight="1" x14ac:dyDescent="0.2">
      <c r="A58" s="10" t="s">
        <v>45</v>
      </c>
      <c r="B58" s="12" t="s">
        <v>126</v>
      </c>
      <c r="C58" s="2"/>
      <c r="D58" s="2"/>
    </row>
    <row r="59" spans="1:4" ht="22.5" customHeight="1" x14ac:dyDescent="0.2">
      <c r="A59" s="10" t="s">
        <v>46</v>
      </c>
      <c r="B59" s="12" t="s">
        <v>127</v>
      </c>
      <c r="C59" s="2"/>
      <c r="D59" s="2"/>
    </row>
    <row r="60" spans="1:4" ht="25.5" customHeight="1" x14ac:dyDescent="0.2">
      <c r="A60" s="10" t="s">
        <v>47</v>
      </c>
      <c r="B60" s="12" t="s">
        <v>128</v>
      </c>
      <c r="C60" s="2"/>
      <c r="D60" s="2"/>
    </row>
    <row r="61" spans="1:4" ht="20.25" customHeight="1" x14ac:dyDescent="0.2">
      <c r="A61" s="10" t="s">
        <v>48</v>
      </c>
      <c r="B61" s="12" t="s">
        <v>129</v>
      </c>
      <c r="C61" s="2"/>
      <c r="D61" s="2"/>
    </row>
    <row r="62" spans="1:4" ht="24.75" customHeight="1" x14ac:dyDescent="0.2">
      <c r="A62" s="10" t="s">
        <v>49</v>
      </c>
      <c r="B62" s="12">
        <v>17</v>
      </c>
      <c r="C62" s="43">
        <v>6853418.7400000002</v>
      </c>
      <c r="D62" s="20">
        <v>6678380.8099999996</v>
      </c>
    </row>
    <row r="63" spans="1:4" ht="24.75" customHeight="1" x14ac:dyDescent="0.2">
      <c r="A63" s="10" t="s">
        <v>50</v>
      </c>
      <c r="B63" s="12">
        <v>18</v>
      </c>
      <c r="C63" s="43">
        <v>36675085</v>
      </c>
      <c r="D63" s="20">
        <v>36675085</v>
      </c>
    </row>
    <row r="64" spans="1:4" ht="22.5" customHeight="1" x14ac:dyDescent="0.2">
      <c r="A64" s="10" t="s">
        <v>51</v>
      </c>
      <c r="B64" s="12">
        <v>19</v>
      </c>
      <c r="C64" s="2"/>
      <c r="D64" s="2"/>
    </row>
    <row r="65" spans="1:4" ht="21.75" customHeight="1" x14ac:dyDescent="0.2">
      <c r="A65" s="10" t="s">
        <v>52</v>
      </c>
      <c r="B65" s="12">
        <v>20</v>
      </c>
      <c r="C65" s="43">
        <v>4436331.3499999996</v>
      </c>
      <c r="D65" s="20"/>
    </row>
    <row r="66" spans="1:4" ht="20.25" customHeight="1" x14ac:dyDescent="0.2">
      <c r="A66" s="17" t="s">
        <v>53</v>
      </c>
      <c r="B66" s="18">
        <v>21</v>
      </c>
      <c r="C66" s="24">
        <f>SUM(C16+C20+C21+C27+C30+C33+C36+C37+C38+C39+C40+C41+C42+C43+C56+C62+C63+C64+C65)</f>
        <v>1062202241.6999999</v>
      </c>
      <c r="D66" s="24">
        <f>SUM(D16+D20+D21+D27+D30+D33+D36+D37+D38+D39+D40+D41+D42+D43+D56+D62+D63+D64+D65)</f>
        <v>554315141.21000004</v>
      </c>
    </row>
    <row r="67" spans="1:4" x14ac:dyDescent="0.2">
      <c r="A67" s="11"/>
      <c r="B67" s="12"/>
      <c r="C67" s="2"/>
      <c r="D67" s="2"/>
    </row>
    <row r="68" spans="1:4" ht="22.5" customHeight="1" x14ac:dyDescent="0.2">
      <c r="A68" s="10" t="s">
        <v>54</v>
      </c>
      <c r="B68" s="12"/>
      <c r="C68" s="2"/>
      <c r="D68" s="2"/>
    </row>
    <row r="69" spans="1:4" ht="24.75" customHeight="1" x14ac:dyDescent="0.2">
      <c r="A69" s="10" t="s">
        <v>55</v>
      </c>
      <c r="B69" s="12">
        <v>22</v>
      </c>
      <c r="C69" s="2"/>
      <c r="D69" s="2"/>
    </row>
    <row r="70" spans="1:4" ht="18.75" customHeight="1" x14ac:dyDescent="0.2">
      <c r="A70" s="10" t="s">
        <v>56</v>
      </c>
      <c r="B70" s="12">
        <v>23</v>
      </c>
      <c r="C70" s="2"/>
      <c r="D70" s="2"/>
    </row>
    <row r="71" spans="1:4" ht="18.75" customHeight="1" x14ac:dyDescent="0.2">
      <c r="A71" s="10" t="s">
        <v>57</v>
      </c>
      <c r="B71" s="12">
        <v>24</v>
      </c>
      <c r="C71" s="2"/>
      <c r="D71" s="2"/>
    </row>
    <row r="72" spans="1:4" ht="18.75" customHeight="1" x14ac:dyDescent="0.2">
      <c r="A72" s="10" t="s">
        <v>58</v>
      </c>
      <c r="B72" s="12">
        <v>25</v>
      </c>
      <c r="C72" s="2"/>
      <c r="D72" s="2"/>
    </row>
    <row r="73" spans="1:4" x14ac:dyDescent="0.2">
      <c r="A73" s="10" t="s">
        <v>59</v>
      </c>
      <c r="B73" s="12">
        <v>26</v>
      </c>
      <c r="C73" s="2"/>
      <c r="D73" s="2"/>
    </row>
    <row r="74" spans="1:4" ht="21.75" customHeight="1" x14ac:dyDescent="0.2">
      <c r="A74" s="10" t="s">
        <v>60</v>
      </c>
      <c r="B74" s="12">
        <v>27</v>
      </c>
      <c r="C74" s="2"/>
      <c r="D74" s="2"/>
    </row>
    <row r="75" spans="1:4" ht="17.25" customHeight="1" x14ac:dyDescent="0.2">
      <c r="A75" s="10" t="s">
        <v>61</v>
      </c>
      <c r="B75" s="12">
        <v>28</v>
      </c>
      <c r="C75" s="44">
        <v>664209.92000000004</v>
      </c>
      <c r="D75" s="20">
        <v>3751918.83</v>
      </c>
    </row>
    <row r="76" spans="1:4" ht="21.75" customHeight="1" x14ac:dyDescent="0.2">
      <c r="A76" s="10" t="s">
        <v>62</v>
      </c>
      <c r="B76" s="12">
        <v>29</v>
      </c>
      <c r="C76" s="2"/>
      <c r="D76" s="2"/>
    </row>
    <row r="77" spans="1:4" ht="23.25" customHeight="1" x14ac:dyDescent="0.2">
      <c r="A77" s="10" t="s">
        <v>15</v>
      </c>
      <c r="B77" s="12"/>
      <c r="C77" s="2"/>
      <c r="D77" s="2"/>
    </row>
    <row r="78" spans="1:4" ht="20.25" customHeight="1" x14ac:dyDescent="0.2">
      <c r="A78" s="10" t="s">
        <v>63</v>
      </c>
      <c r="B78" s="12" t="s">
        <v>130</v>
      </c>
      <c r="C78" s="2"/>
      <c r="D78" s="2"/>
    </row>
    <row r="79" spans="1:4" ht="18.75" customHeight="1" x14ac:dyDescent="0.2">
      <c r="A79" s="10" t="s">
        <v>64</v>
      </c>
      <c r="B79" s="12" t="s">
        <v>131</v>
      </c>
      <c r="C79" s="2"/>
      <c r="D79" s="2"/>
    </row>
    <row r="80" spans="1:4" ht="18.75" customHeight="1" x14ac:dyDescent="0.2">
      <c r="A80" s="10" t="s">
        <v>65</v>
      </c>
      <c r="B80" s="12" t="s">
        <v>132</v>
      </c>
      <c r="C80" s="2"/>
      <c r="D80" s="2"/>
    </row>
    <row r="81" spans="1:4" ht="19.5" customHeight="1" x14ac:dyDescent="0.2">
      <c r="A81" s="10" t="s">
        <v>66</v>
      </c>
      <c r="B81" s="12" t="s">
        <v>133</v>
      </c>
      <c r="C81" s="2"/>
      <c r="D81" s="2"/>
    </row>
    <row r="82" spans="1:4" ht="19.5" customHeight="1" x14ac:dyDescent="0.2">
      <c r="A82" s="10" t="s">
        <v>67</v>
      </c>
      <c r="B82" s="12" t="s">
        <v>134</v>
      </c>
      <c r="C82" s="2"/>
      <c r="D82" s="2"/>
    </row>
    <row r="83" spans="1:4" ht="21.75" customHeight="1" x14ac:dyDescent="0.2">
      <c r="A83" s="10" t="s">
        <v>68</v>
      </c>
      <c r="B83" s="12" t="s">
        <v>135</v>
      </c>
      <c r="C83" s="2"/>
      <c r="D83" s="2"/>
    </row>
    <row r="84" spans="1:4" ht="21" customHeight="1" x14ac:dyDescent="0.2">
      <c r="A84" s="10" t="s">
        <v>69</v>
      </c>
      <c r="B84" s="12" t="s">
        <v>136</v>
      </c>
      <c r="C84" s="2"/>
      <c r="D84" s="2"/>
    </row>
    <row r="85" spans="1:4" ht="20.25" customHeight="1" x14ac:dyDescent="0.2">
      <c r="A85" s="10" t="s">
        <v>70</v>
      </c>
      <c r="B85" s="12" t="s">
        <v>137</v>
      </c>
      <c r="C85" s="2"/>
      <c r="D85" s="2"/>
    </row>
    <row r="86" spans="1:4" ht="17.25" customHeight="1" x14ac:dyDescent="0.2">
      <c r="A86" s="10" t="s">
        <v>71</v>
      </c>
      <c r="B86" s="12" t="s">
        <v>138</v>
      </c>
      <c r="C86" s="2"/>
      <c r="D86" s="2"/>
    </row>
    <row r="87" spans="1:4" ht="18" customHeight="1" x14ac:dyDescent="0.2">
      <c r="A87" s="10" t="s">
        <v>72</v>
      </c>
      <c r="B87" s="12" t="s">
        <v>139</v>
      </c>
      <c r="C87" s="2"/>
      <c r="D87" s="2"/>
    </row>
    <row r="88" spans="1:4" ht="18.75" customHeight="1" x14ac:dyDescent="0.2">
      <c r="A88" s="10" t="s">
        <v>73</v>
      </c>
      <c r="B88" s="12" t="s">
        <v>140</v>
      </c>
      <c r="C88" s="2"/>
      <c r="D88" s="2"/>
    </row>
    <row r="89" spans="1:4" ht="38.25" customHeight="1" x14ac:dyDescent="0.2">
      <c r="A89" s="10" t="s">
        <v>74</v>
      </c>
      <c r="B89" s="12" t="s">
        <v>141</v>
      </c>
      <c r="C89" s="2"/>
      <c r="D89" s="2"/>
    </row>
    <row r="90" spans="1:4" ht="16.5" customHeight="1" x14ac:dyDescent="0.2">
      <c r="A90" s="10" t="s">
        <v>44</v>
      </c>
      <c r="B90" s="12">
        <v>30</v>
      </c>
      <c r="C90" s="2"/>
      <c r="D90" s="2"/>
    </row>
    <row r="91" spans="1:4" ht="21.75" customHeight="1" x14ac:dyDescent="0.2">
      <c r="A91" s="10" t="s">
        <v>15</v>
      </c>
      <c r="B91" s="12"/>
      <c r="C91" s="2"/>
      <c r="D91" s="2"/>
    </row>
    <row r="92" spans="1:4" ht="19.5" customHeight="1" x14ac:dyDescent="0.2">
      <c r="A92" s="10" t="s">
        <v>75</v>
      </c>
      <c r="B92" s="12" t="s">
        <v>142</v>
      </c>
      <c r="C92" s="2"/>
      <c r="D92" s="2"/>
    </row>
    <row r="93" spans="1:4" ht="24.75" customHeight="1" x14ac:dyDescent="0.2">
      <c r="A93" s="10" t="s">
        <v>76</v>
      </c>
      <c r="B93" s="12" t="s">
        <v>77</v>
      </c>
      <c r="C93" s="2"/>
      <c r="D93" s="2"/>
    </row>
    <row r="94" spans="1:4" ht="23.25" customHeight="1" x14ac:dyDescent="0.2">
      <c r="A94" s="10" t="s">
        <v>78</v>
      </c>
      <c r="B94" s="12" t="s">
        <v>143</v>
      </c>
      <c r="C94" s="2"/>
      <c r="D94" s="2"/>
    </row>
    <row r="95" spans="1:4" ht="21" customHeight="1" x14ac:dyDescent="0.2">
      <c r="A95" s="10" t="s">
        <v>79</v>
      </c>
      <c r="B95" s="12" t="s">
        <v>144</v>
      </c>
      <c r="C95" s="2"/>
      <c r="D95" s="2"/>
    </row>
    <row r="96" spans="1:4" ht="23.25" customHeight="1" x14ac:dyDescent="0.2">
      <c r="A96" s="10" t="s">
        <v>80</v>
      </c>
      <c r="B96" s="12">
        <v>31</v>
      </c>
      <c r="C96" s="43">
        <v>6624476.5199999996</v>
      </c>
      <c r="D96" s="20">
        <v>8201387.29</v>
      </c>
    </row>
    <row r="97" spans="1:4" ht="20.25" customHeight="1" x14ac:dyDescent="0.2">
      <c r="A97" s="10" t="s">
        <v>81</v>
      </c>
      <c r="B97" s="12">
        <v>32</v>
      </c>
      <c r="C97" s="20"/>
      <c r="D97" s="20"/>
    </row>
    <row r="98" spans="1:4" ht="18.75" customHeight="1" x14ac:dyDescent="0.2">
      <c r="A98" s="10" t="s">
        <v>82</v>
      </c>
      <c r="B98" s="12">
        <v>33</v>
      </c>
      <c r="C98" s="20"/>
      <c r="D98" s="20"/>
    </row>
    <row r="99" spans="1:4" ht="20.25" customHeight="1" x14ac:dyDescent="0.2">
      <c r="A99" s="10" t="s">
        <v>83</v>
      </c>
      <c r="B99" s="12">
        <v>34</v>
      </c>
      <c r="C99" s="20"/>
      <c r="D99" s="20"/>
    </row>
    <row r="100" spans="1:4" ht="24" customHeight="1" x14ac:dyDescent="0.2">
      <c r="A100" s="10" t="s">
        <v>84</v>
      </c>
      <c r="B100" s="12">
        <v>35</v>
      </c>
      <c r="C100" s="20"/>
      <c r="D100" s="20"/>
    </row>
    <row r="101" spans="1:4" ht="21.75" customHeight="1" x14ac:dyDescent="0.2">
      <c r="A101" s="17" t="s">
        <v>85</v>
      </c>
      <c r="B101" s="18">
        <v>36</v>
      </c>
      <c r="C101" s="24">
        <f>C69+C70+C71+C72+C73+C74+C75+C90+C96+C97+C98+C99+C100</f>
        <v>7288686.4399999995</v>
      </c>
      <c r="D101" s="24">
        <f>D69+D70+D71+D72+D73+D74+D75+D90+D96+D97+D98+D99+D100</f>
        <v>11953306.120000001</v>
      </c>
    </row>
    <row r="102" spans="1:4" x14ac:dyDescent="0.2">
      <c r="A102" s="11"/>
      <c r="B102" s="12"/>
      <c r="C102" s="2"/>
      <c r="D102" s="2"/>
    </row>
    <row r="103" spans="1:4" ht="23.25" customHeight="1" x14ac:dyDescent="0.2">
      <c r="A103" s="10" t="s">
        <v>86</v>
      </c>
      <c r="B103" s="12"/>
      <c r="C103" s="2"/>
      <c r="D103" s="2"/>
    </row>
    <row r="104" spans="1:4" ht="20.25" customHeight="1" x14ac:dyDescent="0.2">
      <c r="A104" s="10" t="s">
        <v>87</v>
      </c>
      <c r="B104" s="12">
        <v>37</v>
      </c>
      <c r="C104" s="43">
        <v>1387050000</v>
      </c>
      <c r="D104" s="20">
        <v>787050000</v>
      </c>
    </row>
    <row r="105" spans="1:4" ht="23.25" customHeight="1" x14ac:dyDescent="0.2">
      <c r="A105" s="10" t="s">
        <v>15</v>
      </c>
      <c r="B105" s="12"/>
      <c r="C105" s="20"/>
      <c r="D105" s="20"/>
    </row>
    <row r="106" spans="1:4" ht="23.25" customHeight="1" x14ac:dyDescent="0.2">
      <c r="A106" s="10" t="s">
        <v>88</v>
      </c>
      <c r="B106" s="12" t="s">
        <v>89</v>
      </c>
      <c r="C106" s="43">
        <v>1387050000</v>
      </c>
      <c r="D106" s="20">
        <v>787050000</v>
      </c>
    </row>
    <row r="107" spans="1:4" ht="21.75" customHeight="1" x14ac:dyDescent="0.2">
      <c r="A107" s="10" t="s">
        <v>90</v>
      </c>
      <c r="B107" s="12" t="s">
        <v>91</v>
      </c>
      <c r="C107" s="2"/>
      <c r="D107" s="2"/>
    </row>
    <row r="108" spans="1:4" ht="18.75" customHeight="1" x14ac:dyDescent="0.2">
      <c r="A108" s="10" t="s">
        <v>92</v>
      </c>
      <c r="B108" s="12">
        <v>38</v>
      </c>
      <c r="C108" s="2"/>
      <c r="D108" s="2"/>
    </row>
    <row r="109" spans="1:4" ht="18.75" customHeight="1" x14ac:dyDescent="0.2">
      <c r="A109" s="10" t="s">
        <v>93</v>
      </c>
      <c r="B109" s="12">
        <v>39</v>
      </c>
      <c r="C109" s="2"/>
      <c r="D109" s="2"/>
    </row>
    <row r="110" spans="1:4" ht="19.5" customHeight="1" x14ac:dyDescent="0.2">
      <c r="A110" s="10" t="s">
        <v>94</v>
      </c>
      <c r="B110" s="12">
        <v>40</v>
      </c>
      <c r="C110" s="2"/>
      <c r="D110" s="2"/>
    </row>
    <row r="111" spans="1:4" ht="21" customHeight="1" x14ac:dyDescent="0.2">
      <c r="A111" s="10" t="s">
        <v>15</v>
      </c>
      <c r="B111" s="12"/>
      <c r="C111" s="2"/>
      <c r="D111" s="2"/>
    </row>
    <row r="112" spans="1:4" ht="36.75" customHeight="1" x14ac:dyDescent="0.2">
      <c r="A112" s="10" t="s">
        <v>95</v>
      </c>
      <c r="B112" s="12" t="s">
        <v>96</v>
      </c>
      <c r="C112" s="2"/>
      <c r="D112" s="2"/>
    </row>
    <row r="113" spans="1:4" ht="15.75" customHeight="1" x14ac:dyDescent="0.2">
      <c r="A113" s="10" t="s">
        <v>97</v>
      </c>
      <c r="B113" s="12" t="s">
        <v>98</v>
      </c>
      <c r="C113" s="2"/>
      <c r="D113" s="2"/>
    </row>
    <row r="114" spans="1:4" ht="24" customHeight="1" x14ac:dyDescent="0.2">
      <c r="A114" s="10" t="s">
        <v>99</v>
      </c>
      <c r="B114" s="12">
        <v>41</v>
      </c>
      <c r="C114" s="44">
        <v>46880.68</v>
      </c>
      <c r="D114" s="20">
        <v>4399852.88</v>
      </c>
    </row>
    <row r="115" spans="1:4" ht="19.5" customHeight="1" x14ac:dyDescent="0.2">
      <c r="A115" s="10" t="s">
        <v>100</v>
      </c>
      <c r="B115" s="12">
        <v>42</v>
      </c>
      <c r="C115" s="45">
        <v>-332183325.42000002</v>
      </c>
      <c r="D115" s="20">
        <v>-249088017.78999999</v>
      </c>
    </row>
    <row r="116" spans="1:4" ht="22.5" customHeight="1" x14ac:dyDescent="0.2">
      <c r="A116" s="10" t="s">
        <v>15</v>
      </c>
      <c r="B116" s="12"/>
      <c r="C116" s="20"/>
      <c r="D116" s="20"/>
    </row>
    <row r="117" spans="1:4" ht="20.25" customHeight="1" x14ac:dyDescent="0.2">
      <c r="A117" s="10" t="s">
        <v>101</v>
      </c>
      <c r="B117" s="12" t="s">
        <v>102</v>
      </c>
      <c r="C117" s="43">
        <v>48879425.079999998</v>
      </c>
      <c r="D117" s="20">
        <v>48879425.079999998</v>
      </c>
    </row>
    <row r="118" spans="1:4" ht="23.25" customHeight="1" x14ac:dyDescent="0.2">
      <c r="A118" s="10" t="s">
        <v>103</v>
      </c>
      <c r="B118" s="12" t="s">
        <v>104</v>
      </c>
      <c r="C118" s="46">
        <v>-381062750.5</v>
      </c>
      <c r="D118" s="20">
        <v>-297967442.87</v>
      </c>
    </row>
    <row r="119" spans="1:4" ht="25.5" customHeight="1" x14ac:dyDescent="0.2">
      <c r="A119" s="17" t="s">
        <v>105</v>
      </c>
      <c r="B119" s="18">
        <v>43</v>
      </c>
      <c r="C119" s="24">
        <f>C104+C114+C115</f>
        <v>1054913555.26</v>
      </c>
      <c r="D119" s="24">
        <f>D104+D114+D115</f>
        <v>542361835.09000003</v>
      </c>
    </row>
    <row r="120" spans="1:4" x14ac:dyDescent="0.2">
      <c r="A120" s="11"/>
      <c r="B120" s="12"/>
      <c r="C120" s="20"/>
      <c r="D120" s="20"/>
    </row>
    <row r="121" spans="1:4" ht="20.25" customHeight="1" x14ac:dyDescent="0.2">
      <c r="A121" s="17" t="s">
        <v>106</v>
      </c>
      <c r="B121" s="18">
        <v>44</v>
      </c>
      <c r="C121" s="24">
        <f>C101+C119</f>
        <v>1062202241.7</v>
      </c>
      <c r="D121" s="24">
        <f>D101+D119</f>
        <v>554315141.21000004</v>
      </c>
    </row>
    <row r="122" spans="1:4" x14ac:dyDescent="0.2">
      <c r="A122" s="13"/>
      <c r="C122" s="22"/>
      <c r="D122" s="22"/>
    </row>
    <row r="123" spans="1:4" x14ac:dyDescent="0.2">
      <c r="A123" s="4" t="s">
        <v>147</v>
      </c>
      <c r="B123" s="14"/>
      <c r="C123" s="23"/>
      <c r="D123" s="19" t="s">
        <v>146</v>
      </c>
    </row>
    <row r="124" spans="1:4" x14ac:dyDescent="0.2">
      <c r="A124" s="4" t="s">
        <v>148</v>
      </c>
      <c r="B124" s="14"/>
      <c r="C124" s="23"/>
    </row>
    <row r="125" spans="1:4" x14ac:dyDescent="0.2">
      <c r="A125" s="4" t="s">
        <v>273</v>
      </c>
      <c r="B125" s="14"/>
      <c r="C125" s="23"/>
    </row>
    <row r="126" spans="1:4" x14ac:dyDescent="0.2">
      <c r="A126" s="4" t="s">
        <v>275</v>
      </c>
      <c r="B126" s="14"/>
      <c r="C126" s="23"/>
    </row>
    <row r="127" spans="1:4" x14ac:dyDescent="0.2">
      <c r="A127" s="4" t="s">
        <v>274</v>
      </c>
      <c r="B127" s="14"/>
      <c r="C127" s="23"/>
    </row>
    <row r="128" spans="1:4" x14ac:dyDescent="0.2">
      <c r="A128" s="4" t="s">
        <v>149</v>
      </c>
      <c r="B128" s="14"/>
      <c r="C128" s="23"/>
    </row>
    <row r="129" spans="1:4" x14ac:dyDescent="0.2">
      <c r="A129" s="4" t="s">
        <v>107</v>
      </c>
      <c r="B129" s="14"/>
      <c r="C129" s="23"/>
    </row>
    <row r="130" spans="1:4" x14ac:dyDescent="0.2">
      <c r="A130" s="14"/>
      <c r="B130" s="14"/>
      <c r="C130" s="38"/>
      <c r="D130" s="38"/>
    </row>
    <row r="131" spans="1:4" ht="17.25" customHeight="1" x14ac:dyDescent="0.2">
      <c r="A131" s="15"/>
      <c r="B131" s="16"/>
      <c r="C131" s="38"/>
      <c r="D131" s="38"/>
    </row>
  </sheetData>
  <mergeCells count="6">
    <mergeCell ref="A8:D8"/>
    <mergeCell ref="A9:D9"/>
    <mergeCell ref="A10:D10"/>
    <mergeCell ref="A11:D11"/>
    <mergeCell ref="C130:C131"/>
    <mergeCell ref="D130:D131"/>
  </mergeCells>
  <hyperlinks>
    <hyperlink ref="D2" r:id="rId1" display="jl:34224194.100 "/>
  </hyperlinks>
  <pageMargins left="0.7" right="0.7" top="0.75" bottom="0.75" header="0.3" footer="0.3"/>
  <pageSetup paperSize="9" scale="53" orientation="portrait" r:id="rId2"/>
  <rowBreaks count="1" manualBreakCount="1">
    <brk id="6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3"/>
  <sheetViews>
    <sheetView zoomScaleNormal="100" workbookViewId="0">
      <selection activeCell="L26" sqref="L26"/>
    </sheetView>
  </sheetViews>
  <sheetFormatPr defaultRowHeight="12.75" x14ac:dyDescent="0.2"/>
  <cols>
    <col min="1" max="1" width="46.28515625" style="25" customWidth="1"/>
    <col min="2" max="2" width="15.42578125" style="26" customWidth="1"/>
    <col min="3" max="3" width="25.42578125" style="25" customWidth="1"/>
    <col min="4" max="4" width="23.42578125" style="25" customWidth="1"/>
    <col min="5" max="5" width="23.28515625" style="25" customWidth="1"/>
    <col min="6" max="6" width="27.5703125" style="25" customWidth="1"/>
    <col min="7" max="16384" width="9.140625" style="25"/>
  </cols>
  <sheetData>
    <row r="2" spans="1:8" x14ac:dyDescent="0.2">
      <c r="F2" s="5" t="s">
        <v>150</v>
      </c>
    </row>
    <row r="3" spans="1:8" x14ac:dyDescent="0.2">
      <c r="F3" s="27" t="s">
        <v>1</v>
      </c>
    </row>
    <row r="4" spans="1:8" x14ac:dyDescent="0.2">
      <c r="F4" s="5" t="s">
        <v>2</v>
      </c>
    </row>
    <row r="5" spans="1:8" x14ac:dyDescent="0.2">
      <c r="F5" s="5" t="s">
        <v>3</v>
      </c>
    </row>
    <row r="6" spans="1:8" x14ac:dyDescent="0.2">
      <c r="F6" s="5" t="s">
        <v>4</v>
      </c>
    </row>
    <row r="7" spans="1:8" x14ac:dyDescent="0.2">
      <c r="F7" s="5" t="s">
        <v>5</v>
      </c>
    </row>
    <row r="8" spans="1:8" x14ac:dyDescent="0.2">
      <c r="A8" s="8"/>
      <c r="F8" s="5" t="s">
        <v>152</v>
      </c>
    </row>
    <row r="10" spans="1:8" s="7" customFormat="1" ht="15" customHeight="1" x14ac:dyDescent="0.2">
      <c r="B10" s="35" t="s">
        <v>151</v>
      </c>
      <c r="C10" s="35"/>
      <c r="D10" s="35"/>
      <c r="H10" s="29"/>
    </row>
    <row r="11" spans="1:8" s="7" customFormat="1" x14ac:dyDescent="0.2">
      <c r="B11" s="37" t="s">
        <v>145</v>
      </c>
      <c r="C11" s="37"/>
      <c r="D11" s="37"/>
      <c r="H11" s="4"/>
    </row>
    <row r="12" spans="1:8" s="7" customFormat="1" x14ac:dyDescent="0.2">
      <c r="B12" s="37" t="s">
        <v>7</v>
      </c>
      <c r="C12" s="37"/>
      <c r="D12" s="37"/>
      <c r="H12" s="13"/>
    </row>
    <row r="13" spans="1:8" s="7" customFormat="1" ht="14.25" customHeight="1" x14ac:dyDescent="0.2">
      <c r="B13" s="53" t="s">
        <v>277</v>
      </c>
      <c r="C13" s="53"/>
      <c r="D13" s="53"/>
      <c r="E13" s="53"/>
      <c r="H13" s="13"/>
    </row>
    <row r="14" spans="1:8" x14ac:dyDescent="0.2">
      <c r="F14" s="5" t="s">
        <v>8</v>
      </c>
    </row>
    <row r="15" spans="1:8" ht="31.5" customHeight="1" x14ac:dyDescent="0.2">
      <c r="A15" s="39" t="s">
        <v>9</v>
      </c>
      <c r="B15" s="42" t="s">
        <v>10</v>
      </c>
      <c r="C15" s="39" t="s">
        <v>153</v>
      </c>
      <c r="D15" s="39" t="s">
        <v>154</v>
      </c>
      <c r="E15" s="39" t="s">
        <v>155</v>
      </c>
      <c r="F15" s="39" t="s">
        <v>156</v>
      </c>
    </row>
    <row r="16" spans="1:8" x14ac:dyDescent="0.2">
      <c r="A16" s="39"/>
      <c r="B16" s="42"/>
      <c r="C16" s="39"/>
      <c r="D16" s="39"/>
      <c r="E16" s="39"/>
      <c r="F16" s="39"/>
    </row>
    <row r="17" spans="1:6" x14ac:dyDescent="0.2">
      <c r="A17" s="9">
        <v>1</v>
      </c>
      <c r="B17" s="12">
        <v>2</v>
      </c>
      <c r="C17" s="9">
        <v>3</v>
      </c>
      <c r="D17" s="9">
        <v>4</v>
      </c>
      <c r="E17" s="9">
        <v>5</v>
      </c>
      <c r="F17" s="9">
        <v>6</v>
      </c>
    </row>
    <row r="18" spans="1:6" x14ac:dyDescent="0.2">
      <c r="A18" s="10" t="s">
        <v>157</v>
      </c>
      <c r="B18" s="12">
        <v>1</v>
      </c>
      <c r="C18" s="30">
        <f>SUM(C20:C22)</f>
        <v>14076546.68</v>
      </c>
      <c r="D18" s="30">
        <f t="shared" ref="D18:F18" si="0">SUM(D20:D22)</f>
        <v>14086603.23</v>
      </c>
      <c r="E18" s="30">
        <f t="shared" si="0"/>
        <v>0</v>
      </c>
      <c r="F18" s="30">
        <f t="shared" si="0"/>
        <v>452585.03</v>
      </c>
    </row>
    <row r="19" spans="1:6" ht="19.5" customHeight="1" x14ac:dyDescent="0.2">
      <c r="A19" s="10" t="s">
        <v>15</v>
      </c>
      <c r="B19" s="31"/>
      <c r="C19" s="30"/>
      <c r="D19" s="30"/>
      <c r="E19" s="30"/>
      <c r="F19" s="30"/>
    </row>
    <row r="20" spans="1:6" x14ac:dyDescent="0.2">
      <c r="A20" s="10" t="s">
        <v>158</v>
      </c>
      <c r="B20" s="12" t="s">
        <v>108</v>
      </c>
      <c r="C20" s="30"/>
      <c r="D20" s="30"/>
      <c r="E20" s="30"/>
      <c r="F20" s="30"/>
    </row>
    <row r="21" spans="1:6" x14ac:dyDescent="0.2">
      <c r="A21" s="10" t="s">
        <v>159</v>
      </c>
      <c r="B21" s="12" t="s">
        <v>109</v>
      </c>
      <c r="C21" s="47">
        <v>14076546.68</v>
      </c>
      <c r="D21" s="48">
        <v>14086603.23</v>
      </c>
      <c r="E21" s="30"/>
      <c r="F21" s="30"/>
    </row>
    <row r="22" spans="1:6" x14ac:dyDescent="0.2">
      <c r="A22" s="10" t="s">
        <v>160</v>
      </c>
      <c r="B22" s="12" t="s">
        <v>161</v>
      </c>
      <c r="C22" s="30">
        <f>C24+C27</f>
        <v>0</v>
      </c>
      <c r="D22" s="30">
        <f t="shared" ref="D22:E22" si="1">D24+D27</f>
        <v>0</v>
      </c>
      <c r="E22" s="30">
        <f t="shared" si="1"/>
        <v>0</v>
      </c>
      <c r="F22" s="30">
        <f>F25+F27</f>
        <v>452585.03</v>
      </c>
    </row>
    <row r="23" spans="1:6" ht="17.25" customHeight="1" x14ac:dyDescent="0.2">
      <c r="A23" s="10" t="s">
        <v>15</v>
      </c>
      <c r="B23" s="31"/>
      <c r="C23" s="30"/>
      <c r="D23" s="30"/>
      <c r="E23" s="30"/>
      <c r="F23" s="30"/>
    </row>
    <row r="24" spans="1:6" ht="25.5" x14ac:dyDescent="0.2">
      <c r="A24" s="10" t="s">
        <v>162</v>
      </c>
      <c r="B24" s="12" t="s">
        <v>163</v>
      </c>
      <c r="C24" s="30">
        <f>SUM(C25:C26)</f>
        <v>0</v>
      </c>
      <c r="D24" s="30">
        <f t="shared" ref="D24:F24" si="2">SUM(D25:D26)</f>
        <v>0</v>
      </c>
      <c r="E24" s="30">
        <f t="shared" si="2"/>
        <v>0</v>
      </c>
      <c r="F24" s="30">
        <f t="shared" si="2"/>
        <v>112733.46</v>
      </c>
    </row>
    <row r="25" spans="1:6" ht="38.25" x14ac:dyDescent="0.2">
      <c r="A25" s="10" t="s">
        <v>164</v>
      </c>
      <c r="B25" s="12" t="s">
        <v>165</v>
      </c>
      <c r="C25" s="30"/>
      <c r="D25" s="30"/>
      <c r="E25" s="30"/>
      <c r="F25" s="30">
        <v>112733.46</v>
      </c>
    </row>
    <row r="26" spans="1:6" ht="25.5" x14ac:dyDescent="0.2">
      <c r="A26" s="10" t="s">
        <v>166</v>
      </c>
      <c r="B26" s="12" t="s">
        <v>167</v>
      </c>
      <c r="C26" s="30"/>
      <c r="D26" s="30"/>
      <c r="E26" s="30"/>
      <c r="F26" s="30"/>
    </row>
    <row r="27" spans="1:6" ht="38.25" x14ac:dyDescent="0.2">
      <c r="A27" s="10" t="s">
        <v>168</v>
      </c>
      <c r="B27" s="12" t="s">
        <v>169</v>
      </c>
      <c r="C27" s="30">
        <f t="shared" ref="C27:E27" si="3">SUM(C28:C29)</f>
        <v>0</v>
      </c>
      <c r="D27" s="30">
        <f t="shared" si="3"/>
        <v>0</v>
      </c>
      <c r="E27" s="30">
        <f t="shared" si="3"/>
        <v>0</v>
      </c>
      <c r="F27" s="30">
        <f>SUM(F28:F29)</f>
        <v>339851.57</v>
      </c>
    </row>
    <row r="28" spans="1:6" ht="51" x14ac:dyDescent="0.2">
      <c r="A28" s="10" t="s">
        <v>170</v>
      </c>
      <c r="B28" s="12" t="s">
        <v>171</v>
      </c>
      <c r="C28" s="30"/>
      <c r="D28" s="30"/>
      <c r="E28" s="30"/>
      <c r="F28" s="30">
        <v>339851.57</v>
      </c>
    </row>
    <row r="29" spans="1:6" ht="38.25" x14ac:dyDescent="0.2">
      <c r="A29" s="10" t="s">
        <v>172</v>
      </c>
      <c r="B29" s="12" t="s">
        <v>173</v>
      </c>
      <c r="C29" s="30"/>
      <c r="D29" s="30"/>
      <c r="E29" s="30"/>
      <c r="F29" s="30"/>
    </row>
    <row r="30" spans="1:6" ht="58.5" customHeight="1" x14ac:dyDescent="0.2">
      <c r="A30" s="10" t="s">
        <v>174</v>
      </c>
      <c r="B30" s="12" t="s">
        <v>175</v>
      </c>
      <c r="C30" s="30"/>
      <c r="D30" s="30"/>
      <c r="E30" s="30"/>
      <c r="F30" s="30"/>
    </row>
    <row r="31" spans="1:6" ht="25.5" x14ac:dyDescent="0.2">
      <c r="A31" s="10" t="s">
        <v>176</v>
      </c>
      <c r="B31" s="12" t="s">
        <v>177</v>
      </c>
      <c r="C31" s="30"/>
      <c r="D31" s="30"/>
      <c r="E31" s="30"/>
      <c r="F31" s="30"/>
    </row>
    <row r="32" spans="1:6" x14ac:dyDescent="0.2">
      <c r="A32" s="10" t="s">
        <v>178</v>
      </c>
      <c r="B32" s="12" t="s">
        <v>179</v>
      </c>
      <c r="C32" s="30"/>
      <c r="D32" s="30"/>
      <c r="E32" s="30"/>
      <c r="F32" s="30"/>
    </row>
    <row r="33" spans="1:6" ht="25.5" x14ac:dyDescent="0.2">
      <c r="A33" s="10" t="s">
        <v>180</v>
      </c>
      <c r="B33" s="12" t="s">
        <v>181</v>
      </c>
      <c r="C33" s="30"/>
      <c r="D33" s="30"/>
      <c r="E33" s="30"/>
      <c r="F33" s="30"/>
    </row>
    <row r="34" spans="1:6" x14ac:dyDescent="0.2">
      <c r="A34" s="10" t="s">
        <v>182</v>
      </c>
      <c r="B34" s="12">
        <v>2</v>
      </c>
      <c r="C34" s="48">
        <v>5704970.6600000001</v>
      </c>
      <c r="D34" s="48">
        <v>15891214.09</v>
      </c>
      <c r="E34" s="48">
        <v>87998550.230000004</v>
      </c>
      <c r="F34" s="48">
        <v>275255772.06</v>
      </c>
    </row>
    <row r="35" spans="1:6" x14ac:dyDescent="0.2">
      <c r="A35" s="10" t="s">
        <v>15</v>
      </c>
      <c r="B35" s="31"/>
      <c r="C35" s="30"/>
      <c r="D35" s="30"/>
      <c r="E35" s="30"/>
      <c r="F35" s="30"/>
    </row>
    <row r="36" spans="1:6" x14ac:dyDescent="0.2">
      <c r="A36" s="10" t="s">
        <v>183</v>
      </c>
      <c r="B36" s="12" t="s">
        <v>184</v>
      </c>
      <c r="C36" s="30"/>
      <c r="D36" s="30"/>
      <c r="E36" s="30"/>
      <c r="F36" s="30"/>
    </row>
    <row r="37" spans="1:6" x14ac:dyDescent="0.2">
      <c r="A37" s="10" t="s">
        <v>15</v>
      </c>
      <c r="B37" s="31"/>
      <c r="C37" s="30"/>
      <c r="D37" s="30"/>
      <c r="E37" s="30"/>
      <c r="F37" s="30"/>
    </row>
    <row r="38" spans="1:6" x14ac:dyDescent="0.2">
      <c r="A38" s="10" t="s">
        <v>34</v>
      </c>
      <c r="B38" s="12" t="s">
        <v>185</v>
      </c>
      <c r="C38" s="30"/>
      <c r="D38" s="30"/>
      <c r="E38" s="30"/>
      <c r="F38" s="30"/>
    </row>
    <row r="39" spans="1:6" x14ac:dyDescent="0.2">
      <c r="A39" s="10" t="s">
        <v>35</v>
      </c>
      <c r="B39" s="12" t="s">
        <v>186</v>
      </c>
      <c r="C39" s="30"/>
      <c r="D39" s="30"/>
      <c r="E39" s="30"/>
      <c r="F39" s="30"/>
    </row>
    <row r="40" spans="1:6" x14ac:dyDescent="0.2">
      <c r="A40" s="10" t="s">
        <v>36</v>
      </c>
      <c r="B40" s="12" t="s">
        <v>187</v>
      </c>
      <c r="C40" s="30"/>
      <c r="D40" s="30"/>
      <c r="E40" s="30"/>
      <c r="F40" s="30"/>
    </row>
    <row r="41" spans="1:6" x14ac:dyDescent="0.2">
      <c r="A41" s="10" t="s">
        <v>37</v>
      </c>
      <c r="B41" s="12" t="s">
        <v>188</v>
      </c>
      <c r="C41" s="30"/>
      <c r="D41" s="30"/>
      <c r="E41" s="30"/>
      <c r="F41" s="30"/>
    </row>
    <row r="42" spans="1:6" x14ac:dyDescent="0.2">
      <c r="A42" s="10" t="s">
        <v>39</v>
      </c>
      <c r="B42" s="12" t="s">
        <v>189</v>
      </c>
      <c r="C42" s="30"/>
      <c r="D42" s="30"/>
      <c r="E42" s="30"/>
      <c r="F42" s="30"/>
    </row>
    <row r="43" spans="1:6" x14ac:dyDescent="0.2">
      <c r="A43" s="10" t="s">
        <v>38</v>
      </c>
      <c r="B43" s="12" t="s">
        <v>190</v>
      </c>
      <c r="C43" s="30"/>
      <c r="D43" s="30"/>
      <c r="E43" s="30"/>
      <c r="F43" s="30"/>
    </row>
    <row r="44" spans="1:6" x14ac:dyDescent="0.2">
      <c r="A44" s="10" t="s">
        <v>40</v>
      </c>
      <c r="B44" s="12" t="s">
        <v>191</v>
      </c>
      <c r="C44" s="30"/>
      <c r="D44" s="30"/>
      <c r="E44" s="30"/>
      <c r="F44" s="30"/>
    </row>
    <row r="45" spans="1:6" x14ac:dyDescent="0.2">
      <c r="A45" s="10" t="s">
        <v>192</v>
      </c>
      <c r="B45" s="12" t="s">
        <v>193</v>
      </c>
      <c r="C45" s="30"/>
      <c r="D45" s="30"/>
      <c r="E45" s="30"/>
      <c r="F45" s="30"/>
    </row>
    <row r="46" spans="1:6" x14ac:dyDescent="0.2">
      <c r="A46" s="10" t="s">
        <v>41</v>
      </c>
      <c r="B46" s="12" t="s">
        <v>194</v>
      </c>
      <c r="C46" s="30"/>
      <c r="D46" s="30"/>
      <c r="E46" s="30"/>
      <c r="F46" s="30"/>
    </row>
    <row r="47" spans="1:6" ht="25.5" x14ac:dyDescent="0.2">
      <c r="A47" s="10" t="s">
        <v>42</v>
      </c>
      <c r="B47" s="12" t="s">
        <v>195</v>
      </c>
      <c r="C47" s="30"/>
      <c r="D47" s="30"/>
      <c r="E47" s="30"/>
      <c r="F47" s="30"/>
    </row>
    <row r="48" spans="1:6" x14ac:dyDescent="0.2">
      <c r="A48" s="10" t="s">
        <v>196</v>
      </c>
      <c r="B48" s="12">
        <v>3</v>
      </c>
      <c r="C48" s="47">
        <v>-44734.79</v>
      </c>
      <c r="D48" s="47">
        <v>-1898558.47</v>
      </c>
      <c r="E48" s="30">
        <v>-2070733.24</v>
      </c>
      <c r="F48" s="30">
        <v>-2407830.85</v>
      </c>
    </row>
    <row r="49" spans="1:6" ht="38.25" x14ac:dyDescent="0.2">
      <c r="A49" s="10" t="s">
        <v>197</v>
      </c>
      <c r="B49" s="12">
        <v>4</v>
      </c>
      <c r="C49" s="30">
        <v>4255629.49</v>
      </c>
      <c r="D49" s="30">
        <v>-11860839.49</v>
      </c>
      <c r="E49" s="30">
        <v>1446252.72</v>
      </c>
      <c r="F49" s="30">
        <v>-1440603.94</v>
      </c>
    </row>
    <row r="50" spans="1:6" x14ac:dyDescent="0.2">
      <c r="A50" s="10" t="s">
        <v>198</v>
      </c>
      <c r="B50" s="12">
        <v>5</v>
      </c>
      <c r="C50" s="30"/>
      <c r="D50" s="30"/>
      <c r="E50" s="30"/>
      <c r="F50" s="30"/>
    </row>
    <row r="51" spans="1:6" x14ac:dyDescent="0.2">
      <c r="A51" s="10" t="s">
        <v>199</v>
      </c>
      <c r="B51" s="12">
        <v>6</v>
      </c>
      <c r="C51" s="49">
        <v>-1349398.41</v>
      </c>
      <c r="D51" s="50">
        <v>-45196319.149999999</v>
      </c>
      <c r="E51" s="48">
        <v>51796061.100000001</v>
      </c>
      <c r="F51" s="48">
        <v>124708863.41</v>
      </c>
    </row>
    <row r="52" spans="1:6" ht="25.5" x14ac:dyDescent="0.2">
      <c r="A52" s="10" t="s">
        <v>200</v>
      </c>
      <c r="B52" s="12">
        <v>7</v>
      </c>
      <c r="C52" s="11"/>
      <c r="D52" s="30"/>
      <c r="E52" s="30"/>
      <c r="F52" s="30"/>
    </row>
    <row r="53" spans="1:6" x14ac:dyDescent="0.2">
      <c r="A53" s="10" t="s">
        <v>201</v>
      </c>
      <c r="B53" s="12">
        <v>8</v>
      </c>
      <c r="C53" s="11"/>
      <c r="D53" s="30"/>
      <c r="E53" s="30"/>
      <c r="F53" s="30">
        <v>250446.42</v>
      </c>
    </row>
    <row r="54" spans="1:6" ht="25.5" x14ac:dyDescent="0.2">
      <c r="A54" s="10" t="s">
        <v>202</v>
      </c>
      <c r="B54" s="12">
        <v>9</v>
      </c>
      <c r="C54" s="11"/>
      <c r="D54" s="30"/>
      <c r="E54" s="30"/>
      <c r="F54" s="30"/>
    </row>
    <row r="55" spans="1:6" ht="25.5" x14ac:dyDescent="0.2">
      <c r="A55" s="10" t="s">
        <v>203</v>
      </c>
      <c r="B55" s="12">
        <v>10</v>
      </c>
      <c r="C55" s="11"/>
      <c r="D55" s="30"/>
      <c r="E55" s="30"/>
      <c r="F55" s="30"/>
    </row>
    <row r="56" spans="1:6" x14ac:dyDescent="0.2">
      <c r="A56" s="10" t="s">
        <v>15</v>
      </c>
      <c r="B56" s="31"/>
      <c r="C56" s="11"/>
      <c r="D56" s="30"/>
      <c r="E56" s="30"/>
      <c r="F56" s="30"/>
    </row>
    <row r="57" spans="1:6" x14ac:dyDescent="0.2">
      <c r="A57" s="10" t="s">
        <v>204</v>
      </c>
      <c r="B57" s="12" t="s">
        <v>205</v>
      </c>
      <c r="C57" s="11"/>
      <c r="D57" s="30"/>
      <c r="E57" s="30"/>
      <c r="F57" s="30"/>
    </row>
    <row r="58" spans="1:6" x14ac:dyDescent="0.2">
      <c r="A58" s="10" t="s">
        <v>206</v>
      </c>
      <c r="B58" s="12" t="s">
        <v>207</v>
      </c>
      <c r="C58" s="11"/>
      <c r="D58" s="30"/>
      <c r="E58" s="30"/>
      <c r="F58" s="30"/>
    </row>
    <row r="59" spans="1:6" x14ac:dyDescent="0.2">
      <c r="A59" s="10" t="s">
        <v>208</v>
      </c>
      <c r="B59" s="12" t="s">
        <v>209</v>
      </c>
      <c r="C59" s="11"/>
      <c r="D59" s="30"/>
      <c r="E59" s="30"/>
      <c r="F59" s="30"/>
    </row>
    <row r="60" spans="1:6" x14ac:dyDescent="0.2">
      <c r="A60" s="10" t="s">
        <v>210</v>
      </c>
      <c r="B60" s="12" t="s">
        <v>211</v>
      </c>
      <c r="C60" s="11"/>
      <c r="D60" s="30"/>
      <c r="E60" s="30"/>
      <c r="F60" s="30"/>
    </row>
    <row r="61" spans="1:6" ht="38.25" x14ac:dyDescent="0.2">
      <c r="A61" s="10" t="s">
        <v>212</v>
      </c>
      <c r="B61" s="12">
        <v>11</v>
      </c>
      <c r="C61" s="11"/>
      <c r="D61" s="30"/>
      <c r="E61" s="30"/>
      <c r="F61" s="30"/>
    </row>
    <row r="62" spans="1:6" x14ac:dyDescent="0.2">
      <c r="A62" s="10" t="s">
        <v>213</v>
      </c>
      <c r="B62" s="12">
        <v>12</v>
      </c>
      <c r="C62" s="51"/>
      <c r="D62" s="52">
        <v>220424.66</v>
      </c>
      <c r="E62" s="52">
        <v>119790.55</v>
      </c>
      <c r="F62" s="52">
        <v>495124.07</v>
      </c>
    </row>
    <row r="63" spans="1:6" x14ac:dyDescent="0.2">
      <c r="A63" s="17" t="s">
        <v>214</v>
      </c>
      <c r="B63" s="18">
        <v>13</v>
      </c>
      <c r="C63" s="32">
        <f t="shared" ref="C63:D63" si="4">C18+C34+C48+C49+C51+C50+C52+C53+C54+C55+C61+C62+C28</f>
        <v>22643013.629999999</v>
      </c>
      <c r="D63" s="32">
        <f t="shared" si="4"/>
        <v>-28757475.129999999</v>
      </c>
      <c r="E63" s="32">
        <f>E18+E34+E48+E49+E51+E50+E52+E53+E54+E55+E61+E62+E28</f>
        <v>139289921.36000001</v>
      </c>
      <c r="F63" s="32">
        <f>F18+F34+F48+F49+F51+F50+F52+F53+F54+F55+F61+F62</f>
        <v>397314356.19999993</v>
      </c>
    </row>
    <row r="64" spans="1:6" x14ac:dyDescent="0.2">
      <c r="A64" s="11"/>
      <c r="B64" s="31"/>
      <c r="C64" s="11"/>
      <c r="D64" s="11"/>
      <c r="E64" s="11"/>
      <c r="F64" s="11"/>
    </row>
    <row r="65" spans="1:6" x14ac:dyDescent="0.2">
      <c r="A65" s="10" t="s">
        <v>215</v>
      </c>
      <c r="B65" s="12">
        <v>14</v>
      </c>
      <c r="C65" s="11"/>
      <c r="D65" s="11"/>
      <c r="E65" s="11"/>
      <c r="F65" s="11"/>
    </row>
    <row r="66" spans="1:6" x14ac:dyDescent="0.2">
      <c r="A66" s="10" t="s">
        <v>15</v>
      </c>
      <c r="B66" s="31"/>
      <c r="C66" s="11"/>
      <c r="D66" s="11"/>
      <c r="E66" s="11"/>
      <c r="F66" s="11"/>
    </row>
    <row r="67" spans="1:6" x14ac:dyDescent="0.2">
      <c r="A67" s="10" t="s">
        <v>216</v>
      </c>
      <c r="B67" s="12" t="s">
        <v>217</v>
      </c>
      <c r="C67" s="11"/>
      <c r="D67" s="11"/>
      <c r="E67" s="11"/>
      <c r="F67" s="11"/>
    </row>
    <row r="68" spans="1:6" x14ac:dyDescent="0.2">
      <c r="A68" s="10" t="s">
        <v>218</v>
      </c>
      <c r="B68" s="12" t="s">
        <v>219</v>
      </c>
      <c r="C68" s="11"/>
      <c r="D68" s="11"/>
      <c r="E68" s="11"/>
      <c r="F68" s="11"/>
    </row>
    <row r="69" spans="1:6" x14ac:dyDescent="0.2">
      <c r="A69" s="10" t="s">
        <v>220</v>
      </c>
      <c r="B69" s="12" t="s">
        <v>221</v>
      </c>
      <c r="C69" s="11"/>
      <c r="D69" s="11"/>
      <c r="E69" s="11"/>
      <c r="F69" s="11"/>
    </row>
    <row r="70" spans="1:6" ht="25.5" x14ac:dyDescent="0.2">
      <c r="A70" s="10" t="s">
        <v>222</v>
      </c>
      <c r="B70" s="12" t="s">
        <v>223</v>
      </c>
      <c r="C70" s="11"/>
      <c r="D70" s="11"/>
      <c r="E70" s="11"/>
      <c r="F70" s="11"/>
    </row>
    <row r="71" spans="1:6" x14ac:dyDescent="0.2">
      <c r="A71" s="10" t="s">
        <v>224</v>
      </c>
      <c r="B71" s="12" t="s">
        <v>225</v>
      </c>
      <c r="C71" s="52">
        <v>15000</v>
      </c>
      <c r="D71" s="52">
        <v>115797.47</v>
      </c>
      <c r="E71" s="48">
        <v>1486709.99</v>
      </c>
      <c r="F71" s="48">
        <v>10484289.58</v>
      </c>
    </row>
    <row r="72" spans="1:6" x14ac:dyDescent="0.2">
      <c r="A72" s="10" t="s">
        <v>15</v>
      </c>
      <c r="B72" s="31"/>
      <c r="C72" s="30"/>
      <c r="D72" s="30"/>
      <c r="E72" s="30"/>
      <c r="F72" s="30"/>
    </row>
    <row r="73" spans="1:6" x14ac:dyDescent="0.2">
      <c r="A73" s="10" t="s">
        <v>226</v>
      </c>
      <c r="B73" s="12" t="s">
        <v>115</v>
      </c>
      <c r="C73" s="30"/>
      <c r="D73" s="30"/>
      <c r="E73" s="30"/>
      <c r="F73" s="30"/>
    </row>
    <row r="74" spans="1:6" x14ac:dyDescent="0.2">
      <c r="A74" s="10" t="s">
        <v>227</v>
      </c>
      <c r="B74" s="12" t="s">
        <v>116</v>
      </c>
      <c r="C74" s="52">
        <v>15000</v>
      </c>
      <c r="D74" s="52">
        <v>98103.06</v>
      </c>
      <c r="E74" s="52">
        <v>309268.49</v>
      </c>
      <c r="F74" s="48">
        <v>3201592.95</v>
      </c>
    </row>
    <row r="75" spans="1:6" x14ac:dyDescent="0.2">
      <c r="A75" s="10" t="s">
        <v>228</v>
      </c>
      <c r="B75" s="12" t="s">
        <v>117</v>
      </c>
      <c r="C75" s="30"/>
      <c r="D75" s="30"/>
      <c r="E75" s="30"/>
      <c r="F75" s="30"/>
    </row>
    <row r="76" spans="1:6" x14ac:dyDescent="0.2">
      <c r="A76" s="10" t="s">
        <v>229</v>
      </c>
      <c r="B76" s="12" t="s">
        <v>118</v>
      </c>
      <c r="C76" s="30"/>
      <c r="D76" s="30"/>
      <c r="E76" s="30"/>
      <c r="F76" s="30"/>
    </row>
    <row r="77" spans="1:6" x14ac:dyDescent="0.2">
      <c r="A77" s="10" t="s">
        <v>230</v>
      </c>
      <c r="B77" s="12" t="s">
        <v>121</v>
      </c>
      <c r="C77" s="30"/>
      <c r="D77" s="30"/>
      <c r="E77" s="30"/>
      <c r="F77" s="30"/>
    </row>
    <row r="78" spans="1:6" x14ac:dyDescent="0.2">
      <c r="A78" s="10" t="s">
        <v>231</v>
      </c>
      <c r="B78" s="12" t="s">
        <v>122</v>
      </c>
      <c r="C78" s="30">
        <f>C71-C74</f>
        <v>0</v>
      </c>
      <c r="D78" s="30">
        <f t="shared" ref="D78:F78" si="5">D71-D74</f>
        <v>17694.410000000003</v>
      </c>
      <c r="E78" s="30">
        <f t="shared" si="5"/>
        <v>1177441.5</v>
      </c>
      <c r="F78" s="30">
        <f t="shared" si="5"/>
        <v>7282696.6299999999</v>
      </c>
    </row>
    <row r="79" spans="1:6" ht="25.5" x14ac:dyDescent="0.2">
      <c r="A79" s="10" t="s">
        <v>232</v>
      </c>
      <c r="B79" s="12">
        <v>16</v>
      </c>
      <c r="C79" s="30"/>
      <c r="D79" s="30"/>
      <c r="E79" s="30"/>
      <c r="F79" s="30"/>
    </row>
    <row r="80" spans="1:6" x14ac:dyDescent="0.2">
      <c r="A80" s="10" t="s">
        <v>15</v>
      </c>
      <c r="B80" s="31"/>
      <c r="C80" s="30"/>
      <c r="D80" s="30"/>
      <c r="E80" s="30"/>
      <c r="F80" s="30"/>
    </row>
    <row r="81" spans="1:6" x14ac:dyDescent="0.2">
      <c r="A81" s="10" t="s">
        <v>233</v>
      </c>
      <c r="B81" s="12" t="s">
        <v>126</v>
      </c>
      <c r="C81" s="30"/>
      <c r="D81" s="30"/>
      <c r="E81" s="30"/>
      <c r="F81" s="30"/>
    </row>
    <row r="82" spans="1:6" x14ac:dyDescent="0.2">
      <c r="A82" s="10" t="s">
        <v>234</v>
      </c>
      <c r="B82" s="12" t="s">
        <v>127</v>
      </c>
      <c r="C82" s="30"/>
      <c r="D82" s="30"/>
      <c r="E82" s="30"/>
      <c r="F82" s="30"/>
    </row>
    <row r="83" spans="1:6" x14ac:dyDescent="0.2">
      <c r="A83" s="10" t="s">
        <v>235</v>
      </c>
      <c r="B83" s="12" t="s">
        <v>128</v>
      </c>
      <c r="C83" s="30"/>
      <c r="D83" s="30"/>
      <c r="E83" s="30"/>
      <c r="F83" s="30"/>
    </row>
    <row r="84" spans="1:6" x14ac:dyDescent="0.2">
      <c r="A84" s="10" t="s">
        <v>236</v>
      </c>
      <c r="B84" s="12" t="s">
        <v>129</v>
      </c>
      <c r="C84" s="30"/>
      <c r="D84" s="30"/>
      <c r="E84" s="30"/>
      <c r="F84" s="30"/>
    </row>
    <row r="85" spans="1:6" x14ac:dyDescent="0.2">
      <c r="A85" s="10" t="s">
        <v>237</v>
      </c>
      <c r="B85" s="12" t="s">
        <v>238</v>
      </c>
      <c r="C85" s="30"/>
      <c r="D85" s="30"/>
      <c r="E85" s="30"/>
      <c r="F85" s="30"/>
    </row>
    <row r="86" spans="1:6" x14ac:dyDescent="0.2">
      <c r="A86" s="10" t="s">
        <v>239</v>
      </c>
      <c r="B86" s="12">
        <v>17</v>
      </c>
      <c r="C86" s="30"/>
      <c r="D86" s="30"/>
      <c r="E86" s="30"/>
      <c r="F86" s="30"/>
    </row>
    <row r="87" spans="1:6" ht="38.25" x14ac:dyDescent="0.2">
      <c r="A87" s="10" t="s">
        <v>240</v>
      </c>
      <c r="B87" s="12">
        <v>18</v>
      </c>
      <c r="C87" s="30"/>
      <c r="D87" s="30"/>
      <c r="E87" s="30"/>
      <c r="F87" s="30"/>
    </row>
    <row r="88" spans="1:6" x14ac:dyDescent="0.2">
      <c r="A88" s="10" t="s">
        <v>241</v>
      </c>
      <c r="B88" s="12">
        <v>19</v>
      </c>
      <c r="C88" s="30"/>
      <c r="D88" s="30"/>
      <c r="E88" s="30"/>
      <c r="F88" s="30"/>
    </row>
    <row r="89" spans="1:6" x14ac:dyDescent="0.2">
      <c r="A89" s="10" t="s">
        <v>242</v>
      </c>
      <c r="B89" s="12">
        <v>20</v>
      </c>
      <c r="C89" s="30"/>
      <c r="D89" s="30"/>
      <c r="E89" s="30"/>
      <c r="F89" s="30"/>
    </row>
    <row r="90" spans="1:6" ht="25.5" x14ac:dyDescent="0.2">
      <c r="A90" s="10" t="s">
        <v>243</v>
      </c>
      <c r="B90" s="12">
        <v>21</v>
      </c>
      <c r="C90" s="30"/>
      <c r="D90" s="30"/>
      <c r="E90" s="30"/>
      <c r="F90" s="30"/>
    </row>
    <row r="91" spans="1:6" ht="25.5" x14ac:dyDescent="0.2">
      <c r="A91" s="10" t="s">
        <v>244</v>
      </c>
      <c r="B91" s="12">
        <v>22</v>
      </c>
      <c r="C91" s="47">
        <v>13577372.140000001</v>
      </c>
      <c r="D91" s="47">
        <v>13577372.140000001</v>
      </c>
      <c r="E91" s="30"/>
      <c r="F91" s="30"/>
    </row>
    <row r="92" spans="1:6" ht="25.5" x14ac:dyDescent="0.2">
      <c r="A92" s="10" t="s">
        <v>245</v>
      </c>
      <c r="B92" s="12">
        <v>23</v>
      </c>
      <c r="C92" s="30"/>
      <c r="D92" s="30"/>
      <c r="E92" s="30"/>
      <c r="F92" s="30"/>
    </row>
    <row r="93" spans="1:6" ht="25.5" x14ac:dyDescent="0.2">
      <c r="A93" s="10" t="s">
        <v>246</v>
      </c>
      <c r="B93" s="12">
        <v>24</v>
      </c>
      <c r="C93" s="30"/>
      <c r="D93" s="30"/>
      <c r="E93" s="30"/>
      <c r="F93" s="30"/>
    </row>
    <row r="94" spans="1:6" x14ac:dyDescent="0.2">
      <c r="A94" s="10" t="s">
        <v>15</v>
      </c>
      <c r="B94" s="31"/>
      <c r="C94" s="30"/>
      <c r="D94" s="30"/>
      <c r="E94" s="30"/>
      <c r="F94" s="30"/>
    </row>
    <row r="95" spans="1:6" x14ac:dyDescent="0.2">
      <c r="A95" s="10" t="s">
        <v>204</v>
      </c>
      <c r="B95" s="12" t="s">
        <v>247</v>
      </c>
      <c r="C95" s="30"/>
      <c r="D95" s="30"/>
      <c r="E95" s="30"/>
      <c r="F95" s="30"/>
    </row>
    <row r="96" spans="1:6" x14ac:dyDescent="0.2">
      <c r="A96" s="10" t="s">
        <v>206</v>
      </c>
      <c r="B96" s="12" t="s">
        <v>248</v>
      </c>
      <c r="C96" s="30"/>
      <c r="D96" s="30"/>
      <c r="E96" s="30"/>
      <c r="F96" s="30"/>
    </row>
    <row r="97" spans="1:6" x14ac:dyDescent="0.2">
      <c r="A97" s="10" t="s">
        <v>208</v>
      </c>
      <c r="B97" s="12" t="s">
        <v>249</v>
      </c>
      <c r="C97" s="30"/>
      <c r="D97" s="30"/>
      <c r="E97" s="30"/>
      <c r="F97" s="30"/>
    </row>
    <row r="98" spans="1:6" x14ac:dyDescent="0.2">
      <c r="A98" s="10" t="s">
        <v>210</v>
      </c>
      <c r="B98" s="12" t="s">
        <v>250</v>
      </c>
      <c r="C98" s="30"/>
      <c r="D98" s="30"/>
      <c r="E98" s="30"/>
      <c r="F98" s="30"/>
    </row>
    <row r="99" spans="1:6" ht="38.25" x14ac:dyDescent="0.2">
      <c r="A99" s="10" t="s">
        <v>251</v>
      </c>
      <c r="B99" s="12">
        <v>25</v>
      </c>
      <c r="C99" s="30"/>
      <c r="D99" s="30"/>
      <c r="E99" s="30"/>
      <c r="F99" s="30"/>
    </row>
    <row r="100" spans="1:6" x14ac:dyDescent="0.2">
      <c r="A100" s="10" t="s">
        <v>252</v>
      </c>
      <c r="B100" s="12">
        <v>26</v>
      </c>
      <c r="C100" s="30">
        <v>90034561.689999998</v>
      </c>
      <c r="D100" s="30">
        <v>335793595.05000001</v>
      </c>
      <c r="E100" s="30">
        <v>71837498.659999996</v>
      </c>
      <c r="F100" s="30">
        <v>301945013.86000001</v>
      </c>
    </row>
    <row r="101" spans="1:6" x14ac:dyDescent="0.2">
      <c r="A101" s="10" t="s">
        <v>15</v>
      </c>
      <c r="B101" s="31"/>
      <c r="C101" s="30"/>
      <c r="D101" s="30"/>
      <c r="E101" s="30"/>
      <c r="F101" s="30"/>
    </row>
    <row r="102" spans="1:6" x14ac:dyDescent="0.2">
      <c r="A102" s="10" t="s">
        <v>253</v>
      </c>
      <c r="B102" s="12" t="s">
        <v>254</v>
      </c>
      <c r="C102" s="30">
        <v>71240018.400000006</v>
      </c>
      <c r="D102" s="30">
        <v>200989150.19999999</v>
      </c>
      <c r="E102" s="30">
        <v>57100323.909999996</v>
      </c>
      <c r="F102" s="30">
        <v>227151155.99000001</v>
      </c>
    </row>
    <row r="103" spans="1:6" x14ac:dyDescent="0.2">
      <c r="A103" s="10" t="s">
        <v>255</v>
      </c>
      <c r="B103" s="12" t="s">
        <v>256</v>
      </c>
      <c r="C103" s="47">
        <v>774810.51</v>
      </c>
      <c r="D103" s="47">
        <v>1669128.46</v>
      </c>
      <c r="E103" s="30">
        <v>210483.83</v>
      </c>
      <c r="F103" s="30">
        <v>686774.47</v>
      </c>
    </row>
    <row r="104" spans="1:6" x14ac:dyDescent="0.2">
      <c r="A104" s="10" t="s">
        <v>257</v>
      </c>
      <c r="B104" s="12" t="s">
        <v>258</v>
      </c>
      <c r="C104" s="30"/>
      <c r="D104" s="30"/>
      <c r="E104" s="30"/>
      <c r="F104" s="30"/>
    </row>
    <row r="105" spans="1:6" x14ac:dyDescent="0.2">
      <c r="A105" s="10" t="s">
        <v>259</v>
      </c>
      <c r="B105" s="12" t="s">
        <v>260</v>
      </c>
      <c r="C105" s="30">
        <f>C100-C102-C103-C104-C106</f>
        <v>16731640.27999999</v>
      </c>
      <c r="D105" s="30">
        <f t="shared" ref="D105:F105" si="6">D100-D102-D103-D104-D106</f>
        <v>125419146.37000003</v>
      </c>
      <c r="E105" s="30">
        <f t="shared" si="6"/>
        <v>12030243.74</v>
      </c>
      <c r="F105" s="30">
        <f t="shared" si="6"/>
        <v>63762905.440000005</v>
      </c>
    </row>
    <row r="106" spans="1:6" x14ac:dyDescent="0.2">
      <c r="A106" s="10" t="s">
        <v>261</v>
      </c>
      <c r="B106" s="12" t="s">
        <v>262</v>
      </c>
      <c r="C106" s="30">
        <v>1288092.5</v>
      </c>
      <c r="D106" s="30">
        <v>7716170.0199999996</v>
      </c>
      <c r="E106" s="30">
        <v>2496447.1800000002</v>
      </c>
      <c r="F106" s="30">
        <v>10344177.960000001</v>
      </c>
    </row>
    <row r="107" spans="1:6" ht="38.25" x14ac:dyDescent="0.2">
      <c r="A107" s="10" t="s">
        <v>263</v>
      </c>
      <c r="B107" s="12" t="s">
        <v>135</v>
      </c>
      <c r="C107" s="30">
        <v>7362159.7599999998</v>
      </c>
      <c r="D107" s="30">
        <v>21031505.34</v>
      </c>
      <c r="E107" s="30">
        <v>5433703.0099999998</v>
      </c>
      <c r="F107" s="30">
        <v>23429338.219999999</v>
      </c>
    </row>
    <row r="108" spans="1:6" x14ac:dyDescent="0.2">
      <c r="A108" s="10" t="s">
        <v>264</v>
      </c>
      <c r="B108" s="12" t="s">
        <v>265</v>
      </c>
      <c r="C108" s="47"/>
      <c r="D108" s="47"/>
      <c r="E108" s="30"/>
      <c r="F108" s="30"/>
    </row>
    <row r="109" spans="1:6" x14ac:dyDescent="0.2">
      <c r="A109" s="10" t="s">
        <v>266</v>
      </c>
      <c r="B109" s="12">
        <v>27</v>
      </c>
      <c r="C109" s="30"/>
      <c r="D109" s="30">
        <v>538939.81999999995</v>
      </c>
      <c r="E109" s="30"/>
      <c r="F109" s="30">
        <v>9900</v>
      </c>
    </row>
    <row r="110" spans="1:6" x14ac:dyDescent="0.2">
      <c r="A110" s="17" t="s">
        <v>267</v>
      </c>
      <c r="B110" s="18">
        <v>28</v>
      </c>
      <c r="C110" s="32">
        <f>SUM(C71+C65+C79+C86+C87+C88+C89+C90+C91+C92+C93+C99+C100+C109)</f>
        <v>103626933.83</v>
      </c>
      <c r="D110" s="32">
        <f t="shared" ref="D110:F110" si="7">SUM(D71+D65+D79+D86+D87+D88+D89+D90+D91+D92+D93+D99+D100+D109)</f>
        <v>350025704.48000002</v>
      </c>
      <c r="E110" s="32">
        <f t="shared" si="7"/>
        <v>73324208.649999991</v>
      </c>
      <c r="F110" s="32">
        <f t="shared" si="7"/>
        <v>312439203.44</v>
      </c>
    </row>
    <row r="111" spans="1:6" x14ac:dyDescent="0.2">
      <c r="A111" s="11"/>
      <c r="B111" s="31"/>
      <c r="C111" s="30"/>
      <c r="D111" s="30"/>
      <c r="E111" s="30"/>
      <c r="F111" s="30"/>
    </row>
    <row r="112" spans="1:6" ht="25.5" x14ac:dyDescent="0.2">
      <c r="A112" s="10" t="s">
        <v>268</v>
      </c>
      <c r="B112" s="12">
        <v>29</v>
      </c>
      <c r="C112" s="30">
        <f>C63-C110</f>
        <v>-80983920.200000003</v>
      </c>
      <c r="D112" s="30">
        <f t="shared" ref="D112:F112" si="8">D63-D110</f>
        <v>-378783179.61000001</v>
      </c>
      <c r="E112" s="30">
        <f t="shared" si="8"/>
        <v>65965712.710000023</v>
      </c>
      <c r="F112" s="30">
        <f t="shared" si="8"/>
        <v>84875152.759999931</v>
      </c>
    </row>
    <row r="113" spans="1:6" x14ac:dyDescent="0.2">
      <c r="A113" s="11"/>
      <c r="B113" s="31"/>
      <c r="C113" s="30"/>
      <c r="D113" s="30"/>
      <c r="E113" s="30"/>
      <c r="F113" s="30"/>
    </row>
    <row r="114" spans="1:6" x14ac:dyDescent="0.2">
      <c r="A114" s="10" t="s">
        <v>269</v>
      </c>
      <c r="B114" s="12">
        <v>30</v>
      </c>
      <c r="C114" s="48">
        <v>2111482</v>
      </c>
      <c r="D114" s="48">
        <v>2279665.46</v>
      </c>
      <c r="E114" s="30"/>
      <c r="F114" s="30"/>
    </row>
    <row r="115" spans="1:6" x14ac:dyDescent="0.2">
      <c r="A115" s="11"/>
      <c r="B115" s="31"/>
      <c r="C115" s="30"/>
      <c r="D115" s="30"/>
      <c r="E115" s="30"/>
      <c r="F115" s="30"/>
    </row>
    <row r="116" spans="1:6" ht="25.5" x14ac:dyDescent="0.2">
      <c r="A116" s="10" t="s">
        <v>270</v>
      </c>
      <c r="B116" s="12">
        <v>31</v>
      </c>
      <c r="C116" s="30">
        <f>C112-C114</f>
        <v>-83095402.200000003</v>
      </c>
      <c r="D116" s="30">
        <f t="shared" ref="D116:F116" si="9">D112-D114</f>
        <v>-381062845.06999999</v>
      </c>
      <c r="E116" s="30">
        <f t="shared" si="9"/>
        <v>65965712.710000023</v>
      </c>
      <c r="F116" s="30">
        <f t="shared" si="9"/>
        <v>84875152.759999931</v>
      </c>
    </row>
    <row r="117" spans="1:6" x14ac:dyDescent="0.2">
      <c r="A117" s="10" t="s">
        <v>271</v>
      </c>
      <c r="B117" s="12">
        <v>32</v>
      </c>
      <c r="C117" s="30"/>
      <c r="D117" s="30"/>
      <c r="E117" s="30"/>
      <c r="F117" s="30"/>
    </row>
    <row r="118" spans="1:6" x14ac:dyDescent="0.2">
      <c r="A118" s="11"/>
      <c r="B118" s="31"/>
      <c r="C118" s="30"/>
      <c r="D118" s="30"/>
      <c r="E118" s="30"/>
      <c r="F118" s="30"/>
    </row>
    <row r="119" spans="1:6" ht="25.5" x14ac:dyDescent="0.2">
      <c r="A119" s="17" t="s">
        <v>272</v>
      </c>
      <c r="B119" s="18">
        <v>33</v>
      </c>
      <c r="C119" s="32">
        <f>C116</f>
        <v>-83095402.200000003</v>
      </c>
      <c r="D119" s="32">
        <f t="shared" ref="D119:F119" si="10">D116</f>
        <v>-381062845.06999999</v>
      </c>
      <c r="E119" s="32">
        <f t="shared" si="10"/>
        <v>65965712.710000023</v>
      </c>
      <c r="F119" s="32">
        <f t="shared" si="10"/>
        <v>84875152.759999931</v>
      </c>
    </row>
    <row r="120" spans="1:6" x14ac:dyDescent="0.2">
      <c r="A120" s="13"/>
    </row>
    <row r="121" spans="1:6" s="7" customFormat="1" x14ac:dyDescent="0.2">
      <c r="A121" s="4" t="s">
        <v>147</v>
      </c>
      <c r="B121" s="14"/>
      <c r="C121" s="23"/>
      <c r="D121" s="19" t="s">
        <v>146</v>
      </c>
    </row>
    <row r="122" spans="1:6" s="7" customFormat="1" x14ac:dyDescent="0.2">
      <c r="A122" s="4" t="s">
        <v>148</v>
      </c>
      <c r="B122" s="14"/>
      <c r="C122" s="23"/>
      <c r="D122" s="19"/>
    </row>
    <row r="123" spans="1:6" s="7" customFormat="1" x14ac:dyDescent="0.2">
      <c r="A123" s="4" t="s">
        <v>273</v>
      </c>
      <c r="B123" s="14"/>
      <c r="C123" s="23"/>
      <c r="D123" s="19"/>
    </row>
    <row r="124" spans="1:6" s="7" customFormat="1" x14ac:dyDescent="0.2">
      <c r="A124" s="4" t="s">
        <v>275</v>
      </c>
      <c r="B124" s="14"/>
      <c r="C124" s="23"/>
      <c r="D124" s="19"/>
    </row>
    <row r="125" spans="1:6" s="7" customFormat="1" x14ac:dyDescent="0.2">
      <c r="A125" s="4" t="s">
        <v>274</v>
      </c>
      <c r="B125" s="14"/>
      <c r="C125" s="23"/>
      <c r="D125" s="19"/>
    </row>
    <row r="126" spans="1:6" s="7" customFormat="1" x14ac:dyDescent="0.2">
      <c r="A126" s="4" t="s">
        <v>149</v>
      </c>
      <c r="B126" s="14"/>
      <c r="C126" s="23"/>
      <c r="D126" s="19"/>
    </row>
    <row r="127" spans="1:6" s="7" customFormat="1" x14ac:dyDescent="0.2">
      <c r="A127" s="4" t="s">
        <v>107</v>
      </c>
      <c r="B127" s="14"/>
      <c r="C127" s="23"/>
      <c r="D127" s="19"/>
    </row>
    <row r="128" spans="1:6" ht="17.25" customHeight="1" x14ac:dyDescent="0.2">
      <c r="A128" s="15"/>
      <c r="B128" s="16"/>
      <c r="C128" s="40"/>
      <c r="D128" s="40"/>
    </row>
    <row r="129" spans="1:5" ht="17.25" customHeight="1" x14ac:dyDescent="0.2">
      <c r="A129" s="41"/>
      <c r="B129" s="16"/>
      <c r="C129" s="40"/>
      <c r="D129" s="40"/>
    </row>
    <row r="130" spans="1:5" x14ac:dyDescent="0.2">
      <c r="A130" s="41"/>
      <c r="B130" s="40"/>
      <c r="C130" s="40"/>
      <c r="D130" s="40"/>
      <c r="E130" s="16"/>
    </row>
    <row r="131" spans="1:5" x14ac:dyDescent="0.2">
      <c r="A131" s="15"/>
      <c r="B131" s="40"/>
      <c r="C131" s="40"/>
      <c r="D131" s="40"/>
      <c r="E131" s="41"/>
    </row>
    <row r="132" spans="1:5" x14ac:dyDescent="0.2">
      <c r="A132" s="15"/>
      <c r="B132" s="40"/>
      <c r="C132" s="40"/>
      <c r="D132" s="40"/>
      <c r="E132" s="41"/>
    </row>
    <row r="133" spans="1:5" x14ac:dyDescent="0.2">
      <c r="A133" s="28"/>
    </row>
  </sheetData>
  <mergeCells count="15">
    <mergeCell ref="E15:E16"/>
    <mergeCell ref="F15:F16"/>
    <mergeCell ref="C128:C129"/>
    <mergeCell ref="D128:D129"/>
    <mergeCell ref="A129:A130"/>
    <mergeCell ref="B130:D132"/>
    <mergeCell ref="E131:E132"/>
    <mergeCell ref="A15:A16"/>
    <mergeCell ref="B15:B16"/>
    <mergeCell ref="C15:C16"/>
    <mergeCell ref="B10:D10"/>
    <mergeCell ref="B11:D11"/>
    <mergeCell ref="B12:D12"/>
    <mergeCell ref="D15:D16"/>
    <mergeCell ref="B13:E13"/>
  </mergeCells>
  <hyperlinks>
    <hyperlink ref="F3" r:id="rId1" display="jl:34224194.100 "/>
  </hyperlinks>
  <pageMargins left="0.7" right="0.7" top="0.75" bottom="0.75" header="0.3" footer="0.3"/>
  <pageSetup paperSize="9" scale="5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Приложение 10 </vt:lpstr>
      <vt:lpstr>Приложение 11</vt:lpstr>
      <vt:lpstr>'Приложение 10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Assel Kazbek</dc:creator>
  <cp:lastModifiedBy>Assel KAZBEK</cp:lastModifiedBy>
  <cp:lastPrinted>2017-01-16T10:11:38Z</cp:lastPrinted>
  <dcterms:created xsi:type="dcterms:W3CDTF">2016-12-12T09:13:15Z</dcterms:created>
  <dcterms:modified xsi:type="dcterms:W3CDTF">2017-01-16T10:12:02Z</dcterms:modified>
</cp:coreProperties>
</file>