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55"/>
  </bookViews>
  <sheets>
    <sheet name="БАЛАНС" sheetId="1" r:id="rId1"/>
    <sheet name="ОПиУ" sheetId="3" r:id="rId2"/>
    <sheet name="ОИК" sheetId="5" r:id="rId3"/>
    <sheet name="ДДС" sheetId="6" r:id="rId4"/>
  </sheets>
  <calcPr calcId="152511"/>
</workbook>
</file>

<file path=xl/calcChain.xml><?xml version="1.0" encoding="utf-8"?>
<calcChain xmlns="http://schemas.openxmlformats.org/spreadsheetml/2006/main">
  <c r="D24" i="6" l="1"/>
  <c r="E10" i="6"/>
  <c r="D32" i="6" l="1"/>
  <c r="E13" i="1"/>
  <c r="D13" i="1"/>
  <c r="E19" i="6" l="1"/>
  <c r="E24" i="6"/>
  <c r="D19" i="6"/>
  <c r="G17" i="5"/>
  <c r="G13" i="5"/>
  <c r="G9" i="5"/>
  <c r="F16" i="5"/>
  <c r="G16" i="5" s="1"/>
  <c r="G10" i="5"/>
  <c r="F9" i="5"/>
  <c r="F11" i="5" s="1"/>
  <c r="D19" i="3"/>
  <c r="D22" i="3" s="1"/>
  <c r="D24" i="3" s="1"/>
  <c r="D11" i="3"/>
  <c r="E52" i="1"/>
  <c r="E53" i="1" s="1"/>
  <c r="D52" i="1"/>
  <c r="E39" i="1"/>
  <c r="D39" i="1"/>
  <c r="F18" i="5" l="1"/>
  <c r="G18" i="5" s="1"/>
  <c r="D53" i="1"/>
  <c r="E32" i="6"/>
  <c r="E34" i="6" s="1"/>
  <c r="E37" i="6" s="1"/>
  <c r="D37" i="6"/>
  <c r="E11" i="5"/>
  <c r="G11" i="5" s="1"/>
  <c r="E11" i="3" l="1"/>
  <c r="E19" i="3" s="1"/>
  <c r="E22" i="3" s="1"/>
  <c r="E24" i="3" s="1"/>
  <c r="E33" i="1" l="1"/>
  <c r="E54" i="1" s="1"/>
  <c r="D33" i="1"/>
  <c r="D54" i="1" s="1"/>
  <c r="E25" i="1"/>
  <c r="D25" i="1"/>
  <c r="E26" i="1" l="1"/>
  <c r="D26" i="1"/>
</calcChain>
</file>

<file path=xl/sharedStrings.xml><?xml version="1.0" encoding="utf-8"?>
<sst xmlns="http://schemas.openxmlformats.org/spreadsheetml/2006/main" count="175" uniqueCount="110">
  <si>
    <t>ТОО "ТССП Групп"</t>
  </si>
  <si>
    <t>АКТИВЫ</t>
  </si>
  <si>
    <t>Долгосрочные активы</t>
  </si>
  <si>
    <t>Основные средства</t>
  </si>
  <si>
    <t>Актив в форме права пользования</t>
  </si>
  <si>
    <t>Нематериальные активы</t>
  </si>
  <si>
    <t>Текущие активы</t>
  </si>
  <si>
    <t>Товарно-материальные запасы</t>
  </si>
  <si>
    <t>Торговая дебиторская задолженность</t>
  </si>
  <si>
    <t>Денежные средства и их эквиваленты</t>
  </si>
  <si>
    <t>Налог на добавленную стоимость, к возмещению</t>
  </si>
  <si>
    <t>Авансы выданные</t>
  </si>
  <si>
    <t>Предпоплата по корпоративному подоходному налогу</t>
  </si>
  <si>
    <t>Расходы будущих периодов</t>
  </si>
  <si>
    <t>Отложенный налоговый актив</t>
  </si>
  <si>
    <t>Прочие текущие активы</t>
  </si>
  <si>
    <t>КАПИТАЛ И ОБЯЗАТЕЛЬСТВА</t>
  </si>
  <si>
    <t>Капитал</t>
  </si>
  <si>
    <t>Уставный капитал</t>
  </si>
  <si>
    <t>Дополнительно оплаченный капитал</t>
  </si>
  <si>
    <t>Нераспределенная прибыль</t>
  </si>
  <si>
    <t>ИТОГО КАПИТАЛ</t>
  </si>
  <si>
    <t>Долгосрочные обязательства</t>
  </si>
  <si>
    <t>Финансовая помощь, полученная от участника</t>
  </si>
  <si>
    <t xml:space="preserve">Обязательства по аренде, долгосрочная часть </t>
  </si>
  <si>
    <t>Текущие обязательства</t>
  </si>
  <si>
    <t>Займы полученные</t>
  </si>
  <si>
    <t>Торговая кредиторская задолженность</t>
  </si>
  <si>
    <t xml:space="preserve">Обязательства по аренде, краткосрочная часть </t>
  </si>
  <si>
    <t>Задолженность по дивидендам</t>
  </si>
  <si>
    <t>Начисленные расходы по вознаграждениям работникам</t>
  </si>
  <si>
    <t>Налог на добавленную стоимость, к уплате</t>
  </si>
  <si>
    <t>Контрактные обязательства</t>
  </si>
  <si>
    <t>Отложенные налоговые обязательства</t>
  </si>
  <si>
    <t>Обязательства по текущему корпоративному подоходному налогу</t>
  </si>
  <si>
    <t>Прочие текущие обязательства</t>
  </si>
  <si>
    <t>ИТОГО ОБЯЗАТЕЛЬСТВА</t>
  </si>
  <si>
    <t>ИТОГО КАПИТАЛ И ОБЯЗАТЕЛЬСТВА</t>
  </si>
  <si>
    <t>Примечание</t>
  </si>
  <si>
    <t>-</t>
  </si>
  <si>
    <t>В тыс. тенге</t>
  </si>
  <si>
    <t>ИТОГО АКТИВЫ</t>
  </si>
  <si>
    <t>(неаудировано)</t>
  </si>
  <si>
    <t>Выручка по договорам с покупателями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</si>
  <si>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</si>
  <si>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</si>
  <si>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</si>
  <si>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</si>
  <si>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</si>
  <si>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 xml:space="preserve">Финансовые расходы </t>
  </si>
  <si>
    <t xml:space="preserve">Прочие операционные расходы, нетто </t>
  </si>
  <si>
    <t>Прибыль до учета корпоративного подоходного налога</t>
  </si>
  <si>
    <t>Расходы по корпоративному подоходному налогу</t>
  </si>
  <si>
    <t>Прибыль за период</t>
  </si>
  <si>
    <t>Прочий совокупный доход за период</t>
  </si>
  <si>
    <t>Итого совокупный доход за период</t>
  </si>
  <si>
    <t>Итого капитал</t>
  </si>
  <si>
    <t>Дивиденды объявленные</t>
  </si>
  <si>
    <t>ДЕНЕЖНЫЕ ПОТОКИ ОТ ОПЕРАЦИОННОЙ ДЕЯТЕЛЬНОСТИ:</t>
  </si>
  <si>
    <t>Поступления от заказчиков</t>
  </si>
  <si>
    <t>Платежи поставщикам и подрядчикам</t>
  </si>
  <si>
    <t>Платежи работникам по заработной плате</t>
  </si>
  <si>
    <t>Налог на добавленную стоимость уплаченный</t>
  </si>
  <si>
    <t>Корпоративный подоходный налог уплаченный</t>
  </si>
  <si>
    <t>Уплаченные процентные расходы</t>
  </si>
  <si>
    <t>Полученные процентные доходы</t>
  </si>
  <si>
    <t>Прочие налоги и выплаты</t>
  </si>
  <si>
    <t>Прочие поступления</t>
  </si>
  <si>
    <t>Прочие выбытия</t>
  </si>
  <si>
    <t>ДЕНЕЖНЫЕ ПОТОКИ ОТ ИНВЕСТИЦИОННОЙ ДЕЯТЕЛЬНОСТИ:</t>
  </si>
  <si>
    <t>Приобретение основных средств</t>
  </si>
  <si>
    <t>Размещение/(выбытие) банковских вкладов</t>
  </si>
  <si>
    <t>Денежные средства и их эквиваленты, использованные в инвестиционной деятельности</t>
  </si>
  <si>
    <t>ДЕНЕЖНЫЕ ПОТОКИ ОТ ФИНАНСОВОЙ ДЕЯТЕЛЬНОСТИ:</t>
  </si>
  <si>
    <t>Получение займов</t>
  </si>
  <si>
    <t>Выплата основного долга по полученным займам</t>
  </si>
  <si>
    <t>Дивиденды выплаченные</t>
  </si>
  <si>
    <t>Денежные средства и их эквиваленты, (использованные в)/ полученные от финансовой деятельности</t>
  </si>
  <si>
    <t>Чистое изменение денежных средств и их эквивалентов</t>
  </si>
  <si>
    <t xml:space="preserve">Эффект курсовых разниц на денежные средства </t>
  </si>
  <si>
    <t>Денежные средства и их эквиваленты на начало периода</t>
  </si>
  <si>
    <t>Денежные средства и их эквиваленты на конец периода</t>
  </si>
  <si>
    <r>
      <t xml:space="preserve">Денежные средства и их эквиваленты, </t>
    </r>
    <r>
      <rPr>
        <b/>
        <sz val="10"/>
        <color theme="1"/>
        <rFont val="Arial"/>
        <family val="2"/>
        <charset val="204"/>
      </rPr>
      <t>использованные в</t>
    </r>
    <r>
      <rPr>
        <b/>
        <sz val="10"/>
        <color rgb="FF000000"/>
        <rFont val="Arial"/>
        <family val="2"/>
        <charset val="204"/>
      </rPr>
      <t xml:space="preserve"> операционной деятельности</t>
    </r>
  </si>
  <si>
    <t>Прибыль/(Убыток) от курсовых разниц, нетто</t>
  </si>
  <si>
    <t>_____________________________________</t>
  </si>
  <si>
    <t>Сулейменов Ж.Ж.</t>
  </si>
  <si>
    <t>Финансовый директор</t>
  </si>
  <si>
    <t>Косарева Н.В.</t>
  </si>
  <si>
    <t>Главный бухгалтер</t>
  </si>
  <si>
    <t>2023 года</t>
  </si>
  <si>
    <t xml:space="preserve">2022 года </t>
  </si>
  <si>
    <t>Облигации выпущенные</t>
  </si>
  <si>
    <t>На 1 января 2022 года</t>
  </si>
  <si>
    <t>Выплата основного долга по аренде</t>
  </si>
  <si>
    <t>Размещение облигаций</t>
  </si>
  <si>
    <t>Расходы при обмене валюты</t>
  </si>
  <si>
    <t>31 декабря 2022</t>
  </si>
  <si>
    <t>На 31 декабря 2022года</t>
  </si>
  <si>
    <t>Прочие долгосрочные активы</t>
  </si>
  <si>
    <t>Промежуточный консолидированный отчет о финансовом положении по состоянию на 30 сентября 2023 года</t>
  </si>
  <si>
    <t>30 сентября 2023 (неаудировано)</t>
  </si>
  <si>
    <t>Промежуточный консолидированный отчет о прибылях или убытках и прочем совокупном доходе за девять месяцев, закончившихся 30 сентября 2023 года</t>
  </si>
  <si>
    <t>За девять месяцев, закончившихся</t>
  </si>
  <si>
    <t>30 сентября</t>
  </si>
  <si>
    <t>Промежуточный консолидированный отчет об изменениях в капитале за девять месяцев, закончившихся 30 сентября 2023 года</t>
  </si>
  <si>
    <t>30 сентября 2023 года (неаудировано)</t>
  </si>
  <si>
    <t>Промежуточный консолидированный отчет о движении денежных средств за девять месяцев, закончившихся 30 сентября 2023 года</t>
  </si>
  <si>
    <t>30 сентября 2022 года (неаудировано)</t>
  </si>
  <si>
    <t>На 30 сентября 2022 года (неаудировано)</t>
  </si>
  <si>
    <t>На 30 сентября 2023 года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</si>
</sst>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₽_-;\-* #,##0.00\ _₽_-;_-* &quot;-&quot;??\ _₽_-;_-@_-"/>
    <numFmt numFmtId="165" formatCode="#,##0\ _₸;\ \(#,##0\)"/>
    <numFmt numFmtId="166" formatCode="_-* #,##0.00_-;\-* #,##0.00_-;_-* &quot;-&quot;??_-;_-@_-"/>
    <numFmt numFmtId="167" formatCode="_(* #,##0_);_(* \(#,##0\);_(* &quot;-&quot;??_);_(@_)"/>
    <numFmt numFmtId="168" formatCode="_-* #,##0_-;\-* #,##0_-;_-* &quot;-&quot;??_-;_-@_-"/>
    <numFmt numFmtId="169" formatCode="_-* #,##0.00_р_._-;\-* #,##0.00_р_._-;_-* &quot;-&quot;??_р_._-;_-@_-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82">
    <xf numFmtId="0" fontId="0" fillId="0" borderId="0"/>
    <xf numFmtId="0" fontId="7" fillId="0" borderId="0"/>
    <xf numFmtId="166" fontId="7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166" fontId="6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" fillId="0" borderId="0"/>
    <xf numFmtId="0" fontId="9" fillId="0" borderId="0"/>
    <xf numFmtId="0" fontId="8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166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166" fontId="6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6" fillId="0" borderId="0"/>
    <xf numFmtId="0" fontId="7" fillId="0" borderId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0" fillId="0" borderId="0"/>
    <xf numFmtId="0" fontId="9" fillId="0" borderId="0"/>
    <xf numFmtId="0" fontId="9" fillId="0" borderId="0"/>
    <xf numFmtId="0" fontId="9" fillId="0" borderId="0"/>
    <xf numFmtId="9" fontId="7" fillId="0" borderId="0" applyFont="0" applyFill="0" applyBorder="0" applyAlignment="0" applyProtection="0"/>
    <xf numFmtId="0" fontId="9" fillId="0" borderId="0"/>
    <xf numFmtId="164" fontId="7" fillId="0" borderId="0" applyFont="0" applyFill="0" applyBorder="0" applyAlignment="0" applyProtection="0"/>
    <xf numFmtId="0" fontId="9" fillId="0" borderId="0"/>
    <xf numFmtId="0" fontId="9" fillId="0" borderId="0"/>
    <xf numFmtId="164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9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10" fillId="0" borderId="0"/>
    <xf numFmtId="0" fontId="6" fillId="0" borderId="0"/>
    <xf numFmtId="0" fontId="6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9" fillId="0" borderId="0"/>
    <xf numFmtId="0" fontId="11" fillId="0" borderId="0" applyFill="0" applyProtection="0"/>
    <xf numFmtId="0" fontId="12" fillId="0" borderId="0"/>
    <xf numFmtId="0" fontId="9" fillId="0" borderId="0"/>
    <xf numFmtId="0" fontId="9" fillId="0" borderId="0"/>
    <xf numFmtId="0" fontId="9" fillId="0" borderId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9" fillId="0" borderId="0"/>
    <xf numFmtId="0" fontId="9" fillId="0" borderId="0"/>
  </cellStyleXfs>
  <cellXfs count="131">
    <xf numFmtId="0" fontId="0" fillId="0" borderId="0" xfId="0"/>
    <xf numFmtId="0" fontId="1" fillId="0" borderId="0" xfId="0" applyFont="1" applyBorder="1"/>
    <xf numFmtId="3" fontId="1" fillId="0" borderId="0" xfId="0" applyNumberFormat="1" applyFont="1" applyBorder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/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top"/>
    </xf>
    <xf numFmtId="0" fontId="4" fillId="0" borderId="0" xfId="0" applyFont="1" applyBorder="1"/>
    <xf numFmtId="0" fontId="1" fillId="0" borderId="4" xfId="0" applyFont="1" applyBorder="1"/>
    <xf numFmtId="0" fontId="1" fillId="0" borderId="5" xfId="0" applyFont="1" applyBorder="1" applyAlignment="1"/>
    <xf numFmtId="0" fontId="2" fillId="0" borderId="5" xfId="0" applyFont="1" applyBorder="1" applyAlignment="1">
      <alignment vertical="center"/>
    </xf>
    <xf numFmtId="0" fontId="1" fillId="0" borderId="7" xfId="0" applyFont="1" applyBorder="1"/>
    <xf numFmtId="0" fontId="1" fillId="0" borderId="5" xfId="0" applyFont="1" applyBorder="1" applyAlignment="1">
      <alignment vertical="top"/>
    </xf>
    <xf numFmtId="0" fontId="1" fillId="0" borderId="5" xfId="0" applyFont="1" applyBorder="1"/>
    <xf numFmtId="0" fontId="1" fillId="0" borderId="6" xfId="0" applyFont="1" applyBorder="1"/>
    <xf numFmtId="0" fontId="2" fillId="0" borderId="5" xfId="0" applyFont="1" applyBorder="1" applyAlignment="1">
      <alignment horizontal="left" vertical="center"/>
    </xf>
    <xf numFmtId="0" fontId="4" fillId="0" borderId="0" xfId="0" applyFont="1" applyBorder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vertical="top" wrapText="1"/>
    </xf>
    <xf numFmtId="0" fontId="1" fillId="0" borderId="0" xfId="0" applyFont="1"/>
    <xf numFmtId="3" fontId="2" fillId="0" borderId="0" xfId="0" applyNumberFormat="1" applyFont="1" applyAlignment="1">
      <alignment horizontal="right"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3" fontId="2" fillId="0" borderId="6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/>
    <xf numFmtId="3" fontId="2" fillId="0" borderId="3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left" vertical="center"/>
    </xf>
    <xf numFmtId="3" fontId="4" fillId="0" borderId="4" xfId="0" applyNumberFormat="1" applyFont="1" applyBorder="1" applyAlignment="1">
      <alignment wrapText="1"/>
    </xf>
    <xf numFmtId="0" fontId="3" fillId="0" borderId="10" xfId="0" applyFont="1" applyBorder="1" applyAlignment="1">
      <alignment horizontal="left" vertical="center" wrapText="1" indent="2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left" vertical="center" wrapText="1" indent="2"/>
    </xf>
    <xf numFmtId="0" fontId="2" fillId="0" borderId="8" xfId="0" applyFont="1" applyBorder="1" applyAlignment="1">
      <alignment horizontal="left" vertical="center" wrapText="1" indent="2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 indent="2"/>
    </xf>
    <xf numFmtId="0" fontId="1" fillId="0" borderId="9" xfId="0" applyFont="1" applyBorder="1"/>
    <xf numFmtId="0" fontId="5" fillId="0" borderId="6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 indent="2"/>
    </xf>
    <xf numFmtId="3" fontId="2" fillId="0" borderId="9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wrapText="1"/>
    </xf>
    <xf numFmtId="165" fontId="2" fillId="0" borderId="0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 indent="2"/>
    </xf>
    <xf numFmtId="0" fontId="3" fillId="0" borderId="6" xfId="0" applyFont="1" applyBorder="1" applyAlignment="1">
      <alignment horizontal="left" vertical="center" wrapText="1" indent="2"/>
    </xf>
    <xf numFmtId="0" fontId="4" fillId="0" borderId="0" xfId="0" applyFont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vertical="top" wrapText="1"/>
    </xf>
    <xf numFmtId="0" fontId="2" fillId="0" borderId="7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 wrapText="1" indent="2"/>
    </xf>
    <xf numFmtId="3" fontId="3" fillId="0" borderId="7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/>
    </xf>
    <xf numFmtId="165" fontId="2" fillId="0" borderId="6" xfId="0" applyNumberFormat="1" applyFont="1" applyBorder="1" applyAlignment="1">
      <alignment horizontal="right" vertical="center"/>
    </xf>
    <xf numFmtId="167" fontId="1" fillId="0" borderId="0" xfId="2" applyNumberFormat="1" applyFont="1"/>
    <xf numFmtId="167" fontId="1" fillId="0" borderId="0" xfId="2" applyNumberFormat="1" applyFont="1"/>
    <xf numFmtId="167" fontId="1" fillId="0" borderId="0" xfId="2" applyNumberFormat="1" applyFont="1"/>
    <xf numFmtId="167" fontId="1" fillId="0" borderId="0" xfId="2" applyNumberFormat="1" applyFont="1"/>
    <xf numFmtId="167" fontId="1" fillId="0" borderId="0" xfId="2" applyNumberFormat="1" applyFont="1"/>
    <xf numFmtId="167" fontId="1" fillId="0" borderId="0" xfId="2" applyNumberFormat="1" applyFont="1"/>
    <xf numFmtId="167" fontId="1" fillId="0" borderId="0" xfId="2" applyNumberFormat="1" applyFont="1"/>
    <xf numFmtId="167" fontId="1" fillId="0" borderId="0" xfId="2" applyNumberFormat="1" applyFont="1"/>
    <xf numFmtId="167" fontId="1" fillId="0" borderId="0" xfId="2" applyNumberFormat="1" applyFont="1"/>
    <xf numFmtId="167" fontId="1" fillId="0" borderId="0" xfId="2" applyNumberFormat="1" applyFont="1"/>
    <xf numFmtId="167" fontId="1" fillId="0" borderId="0" xfId="2" applyNumberFormat="1" applyFont="1"/>
    <xf numFmtId="167" fontId="1" fillId="0" borderId="0" xfId="2" applyNumberFormat="1" applyFont="1"/>
    <xf numFmtId="167" fontId="1" fillId="0" borderId="0" xfId="2" applyNumberFormat="1" applyFont="1"/>
    <xf numFmtId="167" fontId="1" fillId="0" borderId="0" xfId="2" applyNumberFormat="1" applyFont="1"/>
    <xf numFmtId="167" fontId="1" fillId="0" borderId="0" xfId="2" applyNumberFormat="1" applyFont="1"/>
    <xf numFmtId="167" fontId="1" fillId="0" borderId="0" xfId="2" applyNumberFormat="1" applyFont="1"/>
    <xf numFmtId="167" fontId="1" fillId="0" borderId="0" xfId="2" applyNumberFormat="1" applyFont="1"/>
    <xf numFmtId="168" fontId="2" fillId="0" borderId="0" xfId="2" applyNumberFormat="1" applyFont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168" fontId="3" fillId="0" borderId="0" xfId="2" applyNumberFormat="1" applyFont="1" applyAlignment="1">
      <alignment horizontal="right" vertical="center"/>
    </xf>
    <xf numFmtId="167" fontId="1" fillId="0" borderId="0" xfId="2" applyNumberFormat="1" applyFont="1" applyFill="1"/>
    <xf numFmtId="167" fontId="1" fillId="0" borderId="0" xfId="2" applyNumberFormat="1" applyFont="1" applyFill="1"/>
    <xf numFmtId="167" fontId="1" fillId="0" borderId="6" xfId="2" applyNumberFormat="1" applyFont="1" applyBorder="1"/>
    <xf numFmtId="0" fontId="4" fillId="0" borderId="0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/>
    </xf>
  </cellXfs>
  <cellStyles count="82">
    <cellStyle name="Comma 10" xfId="9"/>
    <cellStyle name="Comma 10 2" xfId="65"/>
    <cellStyle name="Comma 105" xfId="26"/>
    <cellStyle name="Comma 105 2" xfId="71"/>
    <cellStyle name="Comma 15" xfId="21"/>
    <cellStyle name="Comma 2" xfId="6"/>
    <cellStyle name="Comma 2 2" xfId="31"/>
    <cellStyle name="Comma 2 2 2" xfId="29"/>
    <cellStyle name="Comma 2 2 2 2" xfId="72"/>
    <cellStyle name="Comma 2 2 3" xfId="73"/>
    <cellStyle name="Comma 2 8 4" xfId="8"/>
    <cellStyle name="Comma 2 8 4 2" xfId="64"/>
    <cellStyle name="Comma 3" xfId="40"/>
    <cellStyle name="Comma 3 2" xfId="78"/>
    <cellStyle name="Comma 3 2 2" xfId="23"/>
    <cellStyle name="Comma 3 2 2 2" xfId="70"/>
    <cellStyle name="Comma 4" xfId="55"/>
    <cellStyle name="Comma 4 2" xfId="56"/>
    <cellStyle name="Comma 5" xfId="18"/>
    <cellStyle name="Comma 5 2" xfId="67"/>
    <cellStyle name="Comma 6" xfId="19"/>
    <cellStyle name="Comma 6 2" xfId="28"/>
    <cellStyle name="Comma 6 3" xfId="68"/>
    <cellStyle name="Comma 7" xfId="27"/>
    <cellStyle name="Normal 13" xfId="30"/>
    <cellStyle name="Normal 131 2" xfId="25"/>
    <cellStyle name="Normal 19" xfId="22"/>
    <cellStyle name="Normal 19 2" xfId="69"/>
    <cellStyle name="Normal 2" xfId="4"/>
    <cellStyle name="Normal 2 2" xfId="14"/>
    <cellStyle name="Normal 2 2 2 5 2" xfId="33"/>
    <cellStyle name="Normal 2 3" xfId="15"/>
    <cellStyle name="Normal 2 4" xfId="7"/>
    <cellStyle name="Normal 2 4 3" xfId="12"/>
    <cellStyle name="Normal 3" xfId="5"/>
    <cellStyle name="Normal 3 2" xfId="13"/>
    <cellStyle name="Normal 3 2 2" xfId="20"/>
    <cellStyle name="Normal 3 2 3" xfId="66"/>
    <cellStyle name="Normal 3 3" xfId="63"/>
    <cellStyle name="Normal 3 4" xfId="32"/>
    <cellStyle name="Normal 4" xfId="10"/>
    <cellStyle name="Normal 4 2" xfId="17"/>
    <cellStyle name="Normal 5" xfId="35"/>
    <cellStyle name="Normal 5 2" xfId="74"/>
    <cellStyle name="Normal 6" xfId="24"/>
    <cellStyle name="Normal 6 2" xfId="57"/>
    <cellStyle name="Normal 7" xfId="36"/>
    <cellStyle name="Normal 7 2" xfId="75"/>
    <cellStyle name="Normal 8" xfId="37"/>
    <cellStyle name="Normal 8 2" xfId="76"/>
    <cellStyle name="Normal 9" xfId="39"/>
    <cellStyle name="Normal 9 2" xfId="77"/>
    <cellStyle name="Normal_2020" xfId="3"/>
    <cellStyle name="Percent 2" xfId="11"/>
    <cellStyle name="Percent 3" xfId="16"/>
    <cellStyle name="Обычный" xfId="0" builtinId="0"/>
    <cellStyle name="Обычный 10" xfId="61"/>
    <cellStyle name="Обычный 10 2" xfId="80"/>
    <cellStyle name="Обычный 11" xfId="62"/>
    <cellStyle name="Обычный 11 2" xfId="81"/>
    <cellStyle name="Обычный 12" xfId="1"/>
    <cellStyle name="Обычный 2" xfId="34"/>
    <cellStyle name="Обычный 2 2" xfId="47"/>
    <cellStyle name="Обычный 2 2 2" xfId="49"/>
    <cellStyle name="Обычный 2 3" xfId="52"/>
    <cellStyle name="Обычный 2 4" xfId="54"/>
    <cellStyle name="Обычный 2 5" xfId="59"/>
    <cellStyle name="Обычный 3" xfId="41"/>
    <cellStyle name="Обычный 3 2" xfId="51"/>
    <cellStyle name="Обычный 3 3" xfId="58"/>
    <cellStyle name="Обычный 4" xfId="42"/>
    <cellStyle name="Обычный 5" xfId="44"/>
    <cellStyle name="Обычный 6" xfId="46"/>
    <cellStyle name="Обычный 7" xfId="48"/>
    <cellStyle name="Обычный 8" xfId="53"/>
    <cellStyle name="Обычный 9" xfId="60"/>
    <cellStyle name="Процентный 2" xfId="45"/>
    <cellStyle name="Процентный 2 2" xfId="50"/>
    <cellStyle name="Процентный 3" xfId="38"/>
    <cellStyle name="Финансовый 2" xfId="43"/>
    <cellStyle name="Финансовый 2 2" xfId="79"/>
    <cellStyle name="Финансов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4"/>
  <sheetViews>
    <sheetView tabSelected="1" zoomScale="80" zoomScaleNormal="80" workbookViewId="0">
      <selection activeCell="D54" sqref="D54"/>
    </sheetView>
  </sheetViews>
  <sheetFormatPr defaultColWidth="9.140625" defaultRowHeight="12.75" x14ac:dyDescent="0.2"/>
  <cols>
    <col min="1" max="1" width="1.28515625" style="1" customWidth="1"/>
    <col min="2" max="2" width="59.140625" style="1" customWidth="1"/>
    <col min="3" max="3" width="11.140625" style="1" customWidth="1"/>
    <col min="4" max="4" width="17.85546875" style="2" customWidth="1"/>
    <col min="5" max="5" width="16.7109375" style="2" customWidth="1"/>
    <col min="6" max="16384" width="9.140625" style="1"/>
  </cols>
  <sheetData>
    <row r="1" spans="2:8" x14ac:dyDescent="0.2">
      <c r="B1" s="10" t="s">
        <v>0</v>
      </c>
    </row>
    <row r="2" spans="2:8" x14ac:dyDescent="0.2">
      <c r="B2" s="10"/>
    </row>
    <row r="3" spans="2:8" ht="27" customHeight="1" x14ac:dyDescent="0.2">
      <c r="B3" s="123" t="s">
        <v>99</v>
      </c>
      <c r="C3" s="123"/>
      <c r="D3" s="123"/>
      <c r="E3" s="123"/>
    </row>
    <row r="4" spans="2:8" ht="13.5" thickBot="1" x14ac:dyDescent="0.25">
      <c r="B4" s="42"/>
      <c r="C4" s="42"/>
      <c r="D4" s="42"/>
      <c r="E4" s="42"/>
    </row>
    <row r="5" spans="2:8" ht="27" thickTop="1" thickBot="1" x14ac:dyDescent="0.25">
      <c r="B5" s="11" t="s">
        <v>40</v>
      </c>
      <c r="C5" s="11" t="s">
        <v>38</v>
      </c>
      <c r="D5" s="49" t="s">
        <v>100</v>
      </c>
      <c r="E5" s="49" t="s">
        <v>96</v>
      </c>
    </row>
    <row r="6" spans="2:8" x14ac:dyDescent="0.2">
      <c r="B6" s="3" t="s">
        <v>1</v>
      </c>
      <c r="C6" s="4"/>
    </row>
    <row r="7" spans="2:8" x14ac:dyDescent="0.2">
      <c r="B7" s="3" t="s">
        <v>2</v>
      </c>
      <c r="C7" s="4"/>
      <c r="H7" s="130"/>
    </row>
    <row r="8" spans="2:8" x14ac:dyDescent="0.2">
      <c r="B8" s="5" t="s">
        <v>3</v>
      </c>
      <c r="C8" s="4">
        <v>3</v>
      </c>
      <c r="D8" s="26">
        <v>397398.10751999996</v>
      </c>
      <c r="E8" s="43">
        <v>338450</v>
      </c>
    </row>
    <row r="9" spans="2:8" x14ac:dyDescent="0.2">
      <c r="B9" s="5" t="s">
        <v>4</v>
      </c>
      <c r="C9" s="4">
        <v>4</v>
      </c>
      <c r="D9" s="26">
        <v>1182475.4122444959</v>
      </c>
      <c r="E9" s="43">
        <v>1368322</v>
      </c>
    </row>
    <row r="10" spans="2:8" x14ac:dyDescent="0.2">
      <c r="B10" s="5" t="s">
        <v>14</v>
      </c>
      <c r="C10" s="4">
        <v>18</v>
      </c>
      <c r="D10" s="26">
        <v>82151.588939689784</v>
      </c>
      <c r="E10" s="43">
        <v>72555</v>
      </c>
    </row>
    <row r="11" spans="2:8" x14ac:dyDescent="0.2">
      <c r="B11" s="5" t="s">
        <v>5</v>
      </c>
      <c r="C11" s="4"/>
      <c r="D11" s="26">
        <v>5467.0687799999978</v>
      </c>
      <c r="E11" s="43">
        <v>6537</v>
      </c>
    </row>
    <row r="12" spans="2:8" x14ac:dyDescent="0.2">
      <c r="B12" s="5" t="s">
        <v>98</v>
      </c>
      <c r="C12" s="4"/>
      <c r="D12" s="39" t="s">
        <v>39</v>
      </c>
      <c r="E12" s="39" t="s">
        <v>39</v>
      </c>
    </row>
    <row r="13" spans="2:8" x14ac:dyDescent="0.2">
      <c r="B13" s="12"/>
      <c r="C13" s="12"/>
      <c r="D13" s="31">
        <f>SUM(D8:D12)</f>
        <v>1667492.1774841859</v>
      </c>
      <c r="E13" s="31">
        <f>SUM(E8:E12)</f>
        <v>1785864</v>
      </c>
    </row>
    <row r="14" spans="2:8" x14ac:dyDescent="0.2">
      <c r="B14" s="4"/>
      <c r="C14" s="4"/>
    </row>
    <row r="15" spans="2:8" x14ac:dyDescent="0.2">
      <c r="B15" s="4"/>
      <c r="C15" s="4"/>
    </row>
    <row r="16" spans="2:8" x14ac:dyDescent="0.2">
      <c r="B16" s="3" t="s">
        <v>6</v>
      </c>
      <c r="C16" s="4"/>
    </row>
    <row r="17" spans="2:8" x14ac:dyDescent="0.2">
      <c r="B17" s="6" t="s">
        <v>7</v>
      </c>
      <c r="C17" s="4">
        <v>5</v>
      </c>
      <c r="D17" s="26">
        <v>7852561.8175499998</v>
      </c>
      <c r="E17" s="43">
        <v>6423007</v>
      </c>
    </row>
    <row r="18" spans="2:8" x14ac:dyDescent="0.2">
      <c r="B18" s="5" t="s">
        <v>8</v>
      </c>
      <c r="C18" s="4">
        <v>6</v>
      </c>
      <c r="D18" s="26">
        <v>1985134.6580510198</v>
      </c>
      <c r="E18" s="43">
        <v>1389294</v>
      </c>
    </row>
    <row r="19" spans="2:8" x14ac:dyDescent="0.2">
      <c r="B19" s="6" t="s">
        <v>9</v>
      </c>
      <c r="C19" s="4">
        <v>7</v>
      </c>
      <c r="D19" s="26">
        <v>1834180.14958</v>
      </c>
      <c r="E19" s="43">
        <v>2344057</v>
      </c>
    </row>
    <row r="20" spans="2:8" x14ac:dyDescent="0.2">
      <c r="B20" s="6" t="s">
        <v>10</v>
      </c>
      <c r="C20" s="4"/>
      <c r="D20" s="26">
        <v>113883.36557000001</v>
      </c>
      <c r="E20" s="43">
        <v>24402</v>
      </c>
    </row>
    <row r="21" spans="2:8" x14ac:dyDescent="0.2">
      <c r="B21" s="5" t="s">
        <v>11</v>
      </c>
      <c r="C21" s="4">
        <v>8</v>
      </c>
      <c r="D21" s="26">
        <v>816652.60070000007</v>
      </c>
      <c r="E21" s="43">
        <v>535181</v>
      </c>
    </row>
    <row r="22" spans="2:8" x14ac:dyDescent="0.2">
      <c r="B22" s="5" t="s">
        <v>12</v>
      </c>
      <c r="C22" s="4"/>
      <c r="D22" s="26">
        <v>480616.76939999999</v>
      </c>
      <c r="E22" s="43">
        <v>291774</v>
      </c>
      <c r="H22" s="43"/>
    </row>
    <row r="23" spans="2:8" x14ac:dyDescent="0.2">
      <c r="B23" s="5" t="s">
        <v>13</v>
      </c>
      <c r="C23" s="4"/>
      <c r="D23" s="26">
        <v>11942.382010000001</v>
      </c>
      <c r="E23" s="43" t="s">
        <v>39</v>
      </c>
    </row>
    <row r="24" spans="2:8" x14ac:dyDescent="0.2">
      <c r="B24" s="5" t="s">
        <v>15</v>
      </c>
      <c r="C24" s="4"/>
      <c r="D24" s="26">
        <v>70555.535000000003</v>
      </c>
      <c r="E24" s="45">
        <v>103244</v>
      </c>
    </row>
    <row r="25" spans="2:8" x14ac:dyDescent="0.2">
      <c r="B25" s="12"/>
      <c r="C25" s="12"/>
      <c r="D25" s="31">
        <f>SUM(D17:D24)</f>
        <v>13165527.27786102</v>
      </c>
      <c r="E25" s="31">
        <f>SUM(E17:E24)</f>
        <v>11110959</v>
      </c>
    </row>
    <row r="26" spans="2:8" ht="13.5" thickBot="1" x14ac:dyDescent="0.25">
      <c r="B26" s="46" t="s">
        <v>41</v>
      </c>
      <c r="C26" s="47"/>
      <c r="D26" s="47">
        <f>D25+D13</f>
        <v>14833019.455345206</v>
      </c>
      <c r="E26" s="47">
        <f>E25+E13</f>
        <v>12896823</v>
      </c>
    </row>
    <row r="27" spans="2:8" x14ac:dyDescent="0.2">
      <c r="B27" s="4"/>
      <c r="C27" s="4"/>
    </row>
    <row r="28" spans="2:8" x14ac:dyDescent="0.2">
      <c r="B28" s="3" t="s">
        <v>16</v>
      </c>
      <c r="C28" s="4"/>
    </row>
    <row r="29" spans="2:8" x14ac:dyDescent="0.2">
      <c r="B29" s="3" t="s">
        <v>17</v>
      </c>
      <c r="C29" s="4"/>
    </row>
    <row r="30" spans="2:8" x14ac:dyDescent="0.2">
      <c r="B30" s="5" t="s">
        <v>18</v>
      </c>
      <c r="C30" s="4">
        <v>9</v>
      </c>
      <c r="D30" s="26">
        <v>500</v>
      </c>
      <c r="E30" s="43">
        <v>500</v>
      </c>
    </row>
    <row r="31" spans="2:8" x14ac:dyDescent="0.2">
      <c r="B31" s="5" t="s">
        <v>19</v>
      </c>
      <c r="C31" s="4">
        <v>9</v>
      </c>
      <c r="D31" s="26">
        <v>132779</v>
      </c>
      <c r="E31" s="43">
        <v>132779</v>
      </c>
    </row>
    <row r="32" spans="2:8" x14ac:dyDescent="0.2">
      <c r="B32" s="5" t="s">
        <v>20</v>
      </c>
      <c r="C32" s="4"/>
      <c r="D32" s="26">
        <v>2930918</v>
      </c>
      <c r="E32" s="45">
        <v>2634499</v>
      </c>
    </row>
    <row r="33" spans="2:9" x14ac:dyDescent="0.2">
      <c r="B33" s="13" t="s">
        <v>21</v>
      </c>
      <c r="C33" s="12"/>
      <c r="D33" s="31">
        <f>SUM(D30:D32)</f>
        <v>3064197</v>
      </c>
      <c r="E33" s="31">
        <f>SUM(E30:E32)</f>
        <v>2767778</v>
      </c>
    </row>
    <row r="35" spans="2:9" x14ac:dyDescent="0.2">
      <c r="B35" s="7" t="s">
        <v>22</v>
      </c>
    </row>
    <row r="36" spans="2:9" x14ac:dyDescent="0.2">
      <c r="B36" s="8" t="s">
        <v>23</v>
      </c>
      <c r="C36" s="1">
        <v>10</v>
      </c>
      <c r="D36" s="26">
        <v>311633.45530748309</v>
      </c>
      <c r="E36" s="43">
        <v>288606</v>
      </c>
    </row>
    <row r="37" spans="2:9" x14ac:dyDescent="0.2">
      <c r="B37" s="8" t="s">
        <v>24</v>
      </c>
      <c r="C37" s="1">
        <v>4</v>
      </c>
      <c r="D37" s="26">
        <v>1240179.9205989891</v>
      </c>
      <c r="E37" s="43">
        <v>1117067</v>
      </c>
    </row>
    <row r="38" spans="2:9" x14ac:dyDescent="0.2">
      <c r="B38" s="8" t="s">
        <v>33</v>
      </c>
      <c r="C38" s="1">
        <v>18</v>
      </c>
      <c r="D38" s="26">
        <v>17673.490000000002</v>
      </c>
      <c r="E38" s="43">
        <v>22999</v>
      </c>
    </row>
    <row r="39" spans="2:9" x14ac:dyDescent="0.2">
      <c r="B39" s="15"/>
      <c r="C39" s="16"/>
      <c r="D39" s="31">
        <f>SUM(D36:D38)</f>
        <v>1569486.8659064721</v>
      </c>
      <c r="E39" s="31">
        <f>SUM(E36:E38)</f>
        <v>1428672</v>
      </c>
    </row>
    <row r="40" spans="2:9" x14ac:dyDescent="0.2">
      <c r="B40" s="9"/>
    </row>
    <row r="41" spans="2:9" x14ac:dyDescent="0.2">
      <c r="B41" s="7" t="s">
        <v>25</v>
      </c>
    </row>
    <row r="42" spans="2:9" x14ac:dyDescent="0.2">
      <c r="B42" s="8" t="s">
        <v>26</v>
      </c>
      <c r="C42" s="1">
        <v>11</v>
      </c>
      <c r="D42" s="100">
        <v>6333517.6038799994</v>
      </c>
      <c r="E42" s="43">
        <v>5132489</v>
      </c>
    </row>
    <row r="43" spans="2:9" x14ac:dyDescent="0.2">
      <c r="B43" s="8" t="s">
        <v>27</v>
      </c>
      <c r="C43" s="1">
        <v>11</v>
      </c>
      <c r="D43" s="101">
        <v>2357741.9950600001</v>
      </c>
      <c r="E43" s="43">
        <v>2176742</v>
      </c>
    </row>
    <row r="44" spans="2:9" x14ac:dyDescent="0.2">
      <c r="B44" s="8" t="s">
        <v>28</v>
      </c>
      <c r="C44" s="1">
        <v>4</v>
      </c>
      <c r="D44" s="102">
        <v>134182.49</v>
      </c>
      <c r="E44" s="43">
        <v>450161</v>
      </c>
      <c r="I44" s="43"/>
    </row>
    <row r="45" spans="2:9" x14ac:dyDescent="0.2">
      <c r="B45" s="8" t="s">
        <v>91</v>
      </c>
      <c r="C45" s="1">
        <v>12</v>
      </c>
      <c r="D45" s="103">
        <v>498759.49</v>
      </c>
      <c r="E45" s="43">
        <v>239007</v>
      </c>
    </row>
    <row r="46" spans="2:9" x14ac:dyDescent="0.2">
      <c r="B46" s="8" t="s">
        <v>29</v>
      </c>
      <c r="D46" s="104">
        <v>145000</v>
      </c>
      <c r="E46" s="43" t="s">
        <v>39</v>
      </c>
    </row>
    <row r="47" spans="2:9" x14ac:dyDescent="0.2">
      <c r="B47" s="8" t="s">
        <v>30</v>
      </c>
      <c r="D47" s="105">
        <v>136564.45033999998</v>
      </c>
      <c r="E47" s="43">
        <v>70161</v>
      </c>
    </row>
    <row r="48" spans="2:9" x14ac:dyDescent="0.2">
      <c r="B48" s="8" t="s">
        <v>31</v>
      </c>
      <c r="D48" s="106">
        <v>7401.99</v>
      </c>
      <c r="E48" s="43">
        <v>160885</v>
      </c>
    </row>
    <row r="49" spans="2:5" x14ac:dyDescent="0.2">
      <c r="B49" s="8" t="s">
        <v>32</v>
      </c>
      <c r="D49" s="107">
        <v>136122</v>
      </c>
      <c r="E49" s="43">
        <v>134811</v>
      </c>
    </row>
    <row r="50" spans="2:5" x14ac:dyDescent="0.2">
      <c r="B50" s="8" t="s">
        <v>34</v>
      </c>
      <c r="D50" s="108">
        <v>291979</v>
      </c>
      <c r="E50" s="43">
        <v>223530</v>
      </c>
    </row>
    <row r="51" spans="2:5" x14ac:dyDescent="0.2">
      <c r="B51" s="8" t="s">
        <v>35</v>
      </c>
      <c r="D51" s="109">
        <v>158066.29999999999</v>
      </c>
      <c r="E51" s="43">
        <v>112587</v>
      </c>
    </row>
    <row r="52" spans="2:5" x14ac:dyDescent="0.2">
      <c r="B52" s="15"/>
      <c r="C52" s="16"/>
      <c r="D52" s="31">
        <f>SUM(D42:D51)</f>
        <v>10199335.31928</v>
      </c>
      <c r="E52" s="31">
        <f>SUM(E42:E51)</f>
        <v>8700373</v>
      </c>
    </row>
    <row r="53" spans="2:5" x14ac:dyDescent="0.2">
      <c r="B53" s="18" t="s">
        <v>36</v>
      </c>
      <c r="C53" s="16"/>
      <c r="D53" s="31">
        <f>D52+D39</f>
        <v>11768822.185186472</v>
      </c>
      <c r="E53" s="31">
        <f>E52+E39</f>
        <v>10129045</v>
      </c>
    </row>
    <row r="54" spans="2:5" ht="13.5" thickBot="1" x14ac:dyDescent="0.25">
      <c r="B54" s="48" t="s">
        <v>37</v>
      </c>
      <c r="C54" s="42"/>
      <c r="D54" s="42">
        <f>D53+D33</f>
        <v>14833019.185186472</v>
      </c>
      <c r="E54" s="42">
        <f>E53+E33</f>
        <v>12896823</v>
      </c>
    </row>
    <row r="55" spans="2:5" ht="13.5" thickTop="1" x14ac:dyDescent="0.2"/>
    <row r="57" spans="2:5" x14ac:dyDescent="0.2">
      <c r="B57" s="1" t="s">
        <v>84</v>
      </c>
    </row>
    <row r="58" spans="2:5" x14ac:dyDescent="0.2">
      <c r="B58" s="1" t="s">
        <v>85</v>
      </c>
    </row>
    <row r="59" spans="2:5" x14ac:dyDescent="0.2">
      <c r="B59" s="1" t="s">
        <v>86</v>
      </c>
    </row>
    <row r="62" spans="2:5" x14ac:dyDescent="0.2">
      <c r="B62" s="1" t="s">
        <v>84</v>
      </c>
    </row>
    <row r="63" spans="2:5" x14ac:dyDescent="0.2">
      <c r="B63" s="1" t="s">
        <v>87</v>
      </c>
    </row>
    <row r="64" spans="2:5" x14ac:dyDescent="0.2">
      <c r="B64" s="1" t="s">
        <v>88</v>
      </c>
    </row>
  </sheetData>
  <mergeCells count="1">
    <mergeCell ref="B3:E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4"/>
  <sheetViews>
    <sheetView zoomScale="80" zoomScaleNormal="80" workbookViewId="0">
      <selection activeCell="D23" sqref="D23"/>
    </sheetView>
  </sheetViews>
  <sheetFormatPr defaultColWidth="9.140625" defaultRowHeight="12.75" x14ac:dyDescent="0.2"/>
  <cols>
    <col min="1" max="1" width="1.28515625" style="1" customWidth="1"/>
    <col min="2" max="2" width="59.140625" style="4" customWidth="1"/>
    <col min="3" max="3" width="12.28515625" style="1" customWidth="1"/>
    <col min="4" max="4" width="16.7109375" style="2" customWidth="1"/>
    <col min="5" max="5" width="17.140625" style="2" customWidth="1"/>
    <col min="6" max="16384" width="9.140625" style="1"/>
  </cols>
  <sheetData>
    <row r="1" spans="2:5" x14ac:dyDescent="0.2">
      <c r="B1" s="19" t="s">
        <v>0</v>
      </c>
    </row>
    <row r="2" spans="2:5" x14ac:dyDescent="0.2">
      <c r="B2" s="19"/>
    </row>
    <row r="3" spans="2:5" ht="27.75" customHeight="1" x14ac:dyDescent="0.2">
      <c r="B3" s="123" t="s">
        <v>101</v>
      </c>
      <c r="C3" s="123"/>
      <c r="D3" s="123"/>
      <c r="E3" s="123"/>
    </row>
    <row r="4" spans="2:5" ht="13.5" thickBot="1" x14ac:dyDescent="0.25"/>
    <row r="5" spans="2:5" ht="13.5" thickTop="1" x14ac:dyDescent="0.2">
      <c r="B5" s="20"/>
      <c r="C5" s="21"/>
      <c r="D5" s="124" t="s">
        <v>102</v>
      </c>
      <c r="E5" s="124"/>
    </row>
    <row r="6" spans="2:5" x14ac:dyDescent="0.2">
      <c r="B6" s="125" t="s">
        <v>40</v>
      </c>
      <c r="C6" s="127" t="s">
        <v>38</v>
      </c>
      <c r="D6" s="22" t="s">
        <v>103</v>
      </c>
      <c r="E6" s="22" t="s">
        <v>103</v>
      </c>
    </row>
    <row r="7" spans="2:5" x14ac:dyDescent="0.2">
      <c r="B7" s="125"/>
      <c r="C7" s="127"/>
      <c r="D7" s="22" t="s">
        <v>89</v>
      </c>
      <c r="E7" s="22" t="s">
        <v>90</v>
      </c>
    </row>
    <row r="8" spans="2:5" ht="13.5" thickBot="1" x14ac:dyDescent="0.25">
      <c r="B8" s="126"/>
      <c r="C8" s="128"/>
      <c r="D8" s="23" t="s">
        <v>42</v>
      </c>
      <c r="E8" s="23" t="s">
        <v>42</v>
      </c>
    </row>
    <row r="9" spans="2:5" ht="13.5" thickTop="1" x14ac:dyDescent="0.2">
      <c r="B9" s="24" t="s">
        <v>43</v>
      </c>
      <c r="C9" s="25">
        <v>13</v>
      </c>
      <c r="D9" s="110">
        <v>16607303.015540203</v>
      </c>
      <c r="E9" s="110">
        <v>13143038.884709997</v>
      </c>
    </row>
    <row r="10" spans="2:5" x14ac:dyDescent="0.2">
      <c r="B10" s="27" t="s">
        <v>44</v>
      </c>
      <c r="C10" s="28">
        <v>14</v>
      </c>
      <c r="D10" s="110">
        <v>-11486693.847181179</v>
      </c>
      <c r="E10" s="110">
        <v>-9208097.7679123227</v>
      </c>
    </row>
    <row r="11" spans="2:5" x14ac:dyDescent="0.2">
      <c r="B11" s="30" t="s">
        <v>45</v>
      </c>
      <c r="C11" s="16"/>
      <c r="D11" s="31">
        <f>D9+D10</f>
        <v>5120609.1683590245</v>
      </c>
      <c r="E11" s="31">
        <f>E9+E10</f>
        <v>3934941.1167976744</v>
      </c>
    </row>
    <row r="12" spans="2:5" x14ac:dyDescent="0.2">
      <c r="B12" s="32"/>
      <c r="C12" s="33"/>
      <c r="D12" s="34"/>
      <c r="E12" s="34"/>
    </row>
    <row r="13" spans="2:5" x14ac:dyDescent="0.2">
      <c r="B13" s="24" t="s">
        <v>46</v>
      </c>
      <c r="C13" s="25">
        <v>15</v>
      </c>
      <c r="D13" s="111">
        <v>-2346537.6596357138</v>
      </c>
      <c r="E13" s="111">
        <v>-1877438.3224657141</v>
      </c>
    </row>
    <row r="14" spans="2:5" x14ac:dyDescent="0.2">
      <c r="B14" s="24" t="s">
        <v>47</v>
      </c>
      <c r="C14" s="25">
        <v>16</v>
      </c>
      <c r="D14" s="112">
        <v>-796085.961936604</v>
      </c>
      <c r="E14" s="112">
        <v>-597538.43694999989</v>
      </c>
    </row>
    <row r="15" spans="2:5" x14ac:dyDescent="0.2">
      <c r="B15" s="24" t="s">
        <v>83</v>
      </c>
      <c r="C15" s="33"/>
      <c r="D15" s="113">
        <v>-145276.80365999995</v>
      </c>
      <c r="E15" s="113">
        <v>281816.11838999996</v>
      </c>
    </row>
    <row r="16" spans="2:5" x14ac:dyDescent="0.2">
      <c r="B16" s="24" t="s">
        <v>48</v>
      </c>
      <c r="C16" s="25">
        <v>17</v>
      </c>
      <c r="D16" s="114">
        <v>127283.91699299998</v>
      </c>
      <c r="E16" s="114">
        <v>40652.329899999997</v>
      </c>
    </row>
    <row r="17" spans="2:5" x14ac:dyDescent="0.2">
      <c r="B17" s="24" t="s">
        <v>49</v>
      </c>
      <c r="C17" s="25">
        <v>17</v>
      </c>
      <c r="D17" s="115">
        <v>-1006296.5019626801</v>
      </c>
      <c r="E17" s="115">
        <v>-668263.54342999996</v>
      </c>
    </row>
    <row r="18" spans="2:5" x14ac:dyDescent="0.2">
      <c r="B18" s="27" t="s">
        <v>50</v>
      </c>
      <c r="D18" s="116">
        <v>-11657.507420000009</v>
      </c>
      <c r="E18" s="116">
        <v>-28054.748869999981</v>
      </c>
    </row>
    <row r="19" spans="2:5" x14ac:dyDescent="0.2">
      <c r="B19" s="30" t="s">
        <v>51</v>
      </c>
      <c r="C19" s="16"/>
      <c r="D19" s="31">
        <f>SUM(D11,D13:D18)</f>
        <v>942038.65073702659</v>
      </c>
      <c r="E19" s="31">
        <f>SUM(E11,E13:E18)</f>
        <v>1086114.5133719605</v>
      </c>
    </row>
    <row r="20" spans="2:5" x14ac:dyDescent="0.2">
      <c r="B20" s="32"/>
      <c r="C20" s="33"/>
      <c r="D20" s="34"/>
      <c r="E20" s="34"/>
    </row>
    <row r="21" spans="2:5" x14ac:dyDescent="0.2">
      <c r="B21" s="35" t="s">
        <v>52</v>
      </c>
      <c r="C21" s="36">
        <v>18</v>
      </c>
      <c r="D21" s="122">
        <v>-275619.52350357088</v>
      </c>
      <c r="E21" s="122">
        <v>-243929.39641278592</v>
      </c>
    </row>
    <row r="22" spans="2:5" x14ac:dyDescent="0.2">
      <c r="B22" s="38" t="s">
        <v>53</v>
      </c>
      <c r="C22" s="33"/>
      <c r="D22" s="34">
        <f>D19+D21</f>
        <v>666419.12723345566</v>
      </c>
      <c r="E22" s="34">
        <f>E19+E21</f>
        <v>842185.11695917463</v>
      </c>
    </row>
    <row r="23" spans="2:5" x14ac:dyDescent="0.2">
      <c r="B23" s="35" t="s">
        <v>54</v>
      </c>
      <c r="C23" s="17"/>
      <c r="D23" s="39" t="s">
        <v>39</v>
      </c>
      <c r="E23" s="39" t="s">
        <v>39</v>
      </c>
    </row>
    <row r="24" spans="2:5" ht="13.5" thickBot="1" x14ac:dyDescent="0.25">
      <c r="B24" s="40" t="s">
        <v>55</v>
      </c>
      <c r="C24" s="41"/>
      <c r="D24" s="42">
        <f>D22</f>
        <v>666419.12723345566</v>
      </c>
      <c r="E24" s="42">
        <f>E22</f>
        <v>842185.11695917463</v>
      </c>
    </row>
    <row r="25" spans="2:5" ht="13.5" thickTop="1" x14ac:dyDescent="0.2"/>
    <row r="27" spans="2:5" x14ac:dyDescent="0.2">
      <c r="B27" s="1" t="s">
        <v>84</v>
      </c>
    </row>
    <row r="28" spans="2:5" x14ac:dyDescent="0.2">
      <c r="B28" s="1" t="s">
        <v>85</v>
      </c>
    </row>
    <row r="29" spans="2:5" x14ac:dyDescent="0.2">
      <c r="B29" s="1" t="s">
        <v>86</v>
      </c>
    </row>
    <row r="30" spans="2:5" x14ac:dyDescent="0.2">
      <c r="B30" s="1"/>
    </row>
    <row r="31" spans="2:5" x14ac:dyDescent="0.2">
      <c r="B31" s="1"/>
    </row>
    <row r="32" spans="2:5" x14ac:dyDescent="0.2">
      <c r="B32" s="1" t="s">
        <v>84</v>
      </c>
    </row>
    <row r="33" spans="2:2" x14ac:dyDescent="0.2">
      <c r="B33" s="1" t="s">
        <v>87</v>
      </c>
    </row>
    <row r="34" spans="2:2" x14ac:dyDescent="0.2">
      <c r="B34" s="1" t="s">
        <v>88</v>
      </c>
    </row>
  </sheetData>
  <mergeCells count="4">
    <mergeCell ref="B3:E3"/>
    <mergeCell ref="D5:E5"/>
    <mergeCell ref="B6:B8"/>
    <mergeCell ref="C6:C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zoomScale="80" zoomScaleNormal="80" workbookViewId="0">
      <selection activeCell="F13" sqref="F13"/>
    </sheetView>
  </sheetViews>
  <sheetFormatPr defaultColWidth="9.140625" defaultRowHeight="12.75" x14ac:dyDescent="0.2"/>
  <cols>
    <col min="1" max="1" width="1.28515625" style="1" customWidth="1"/>
    <col min="2" max="2" width="59.140625" style="4" customWidth="1"/>
    <col min="3" max="3" width="12.5703125" style="1" customWidth="1"/>
    <col min="4" max="4" width="16.7109375" style="2" customWidth="1"/>
    <col min="5" max="5" width="16.42578125" style="2" customWidth="1"/>
    <col min="6" max="6" width="18.140625" style="1" customWidth="1"/>
    <col min="7" max="7" width="11.7109375" style="1" bestFit="1" customWidth="1"/>
    <col min="8" max="16384" width="9.140625" style="1"/>
  </cols>
  <sheetData>
    <row r="1" spans="2:7" x14ac:dyDescent="0.2">
      <c r="B1" s="19" t="s">
        <v>0</v>
      </c>
    </row>
    <row r="2" spans="2:7" x14ac:dyDescent="0.2">
      <c r="B2" s="19"/>
    </row>
    <row r="3" spans="2:7" ht="27.75" customHeight="1" x14ac:dyDescent="0.2">
      <c r="B3" s="123" t="s">
        <v>104</v>
      </c>
      <c r="C3" s="123"/>
      <c r="D3" s="123"/>
      <c r="E3" s="123"/>
      <c r="F3" s="123"/>
      <c r="G3" s="123"/>
    </row>
    <row r="4" spans="2:7" ht="13.5" thickBot="1" x14ac:dyDescent="0.25"/>
    <row r="5" spans="2:7" ht="39.75" thickTop="1" thickBot="1" x14ac:dyDescent="0.25">
      <c r="B5" s="50" t="s">
        <v>40</v>
      </c>
      <c r="C5" s="51" t="s">
        <v>38</v>
      </c>
      <c r="D5" s="52" t="s">
        <v>18</v>
      </c>
      <c r="E5" s="52" t="s">
        <v>19</v>
      </c>
      <c r="F5" s="52" t="s">
        <v>20</v>
      </c>
      <c r="G5" s="53" t="s">
        <v>56</v>
      </c>
    </row>
    <row r="6" spans="2:7" ht="13.5" thickTop="1" x14ac:dyDescent="0.2">
      <c r="B6" s="61" t="s">
        <v>92</v>
      </c>
      <c r="C6" s="62"/>
      <c r="D6" s="69">
        <v>500</v>
      </c>
      <c r="E6" s="70">
        <v>132779</v>
      </c>
      <c r="F6" s="69">
        <v>1947506</v>
      </c>
      <c r="G6" s="70">
        <v>2080785</v>
      </c>
    </row>
    <row r="7" spans="2:7" x14ac:dyDescent="0.2">
      <c r="B7" s="54" t="s">
        <v>53</v>
      </c>
      <c r="C7" s="25"/>
      <c r="D7" s="26" t="s">
        <v>39</v>
      </c>
      <c r="E7" s="43" t="s">
        <v>39</v>
      </c>
      <c r="F7" s="118">
        <v>842185</v>
      </c>
      <c r="G7" s="117">
        <v>842185</v>
      </c>
    </row>
    <row r="8" spans="2:7" x14ac:dyDescent="0.2">
      <c r="B8" s="63" t="s">
        <v>54</v>
      </c>
      <c r="C8" s="36"/>
      <c r="D8" s="71" t="s">
        <v>39</v>
      </c>
      <c r="E8" s="72" t="s">
        <v>39</v>
      </c>
      <c r="F8" s="71" t="s">
        <v>39</v>
      </c>
      <c r="G8" s="71" t="s">
        <v>39</v>
      </c>
    </row>
    <row r="9" spans="2:7" x14ac:dyDescent="0.2">
      <c r="B9" s="95" t="s">
        <v>55</v>
      </c>
      <c r="C9" s="14"/>
      <c r="D9" s="96" t="s">
        <v>39</v>
      </c>
      <c r="E9" s="97" t="s">
        <v>39</v>
      </c>
      <c r="F9" s="96">
        <f>F7</f>
        <v>842185</v>
      </c>
      <c r="G9" s="98">
        <f>G7</f>
        <v>842185</v>
      </c>
    </row>
    <row r="10" spans="2:7" x14ac:dyDescent="0.2">
      <c r="B10" s="87" t="s">
        <v>57</v>
      </c>
      <c r="C10" s="17"/>
      <c r="D10" s="71" t="s">
        <v>39</v>
      </c>
      <c r="E10" s="71" t="s">
        <v>39</v>
      </c>
      <c r="F10" s="37">
        <v>-250000</v>
      </c>
      <c r="G10" s="99">
        <f>-250000</f>
        <v>-250000</v>
      </c>
    </row>
    <row r="11" spans="2:7" x14ac:dyDescent="0.2">
      <c r="B11" s="68" t="s">
        <v>108</v>
      </c>
      <c r="C11" s="36"/>
      <c r="D11" s="39">
        <v>500</v>
      </c>
      <c r="E11" s="76">
        <f>E6</f>
        <v>132779</v>
      </c>
      <c r="F11" s="39">
        <f>F6+F9+F10</f>
        <v>2539691</v>
      </c>
      <c r="G11" s="39">
        <f>SUM(D11:F11)</f>
        <v>2672970</v>
      </c>
    </row>
    <row r="12" spans="2:7" x14ac:dyDescent="0.2">
      <c r="B12" s="58"/>
      <c r="C12" s="25"/>
      <c r="D12" s="74"/>
      <c r="E12" s="75"/>
      <c r="F12" s="26"/>
      <c r="G12" s="34"/>
    </row>
    <row r="13" spans="2:7" x14ac:dyDescent="0.2">
      <c r="B13" s="68" t="s">
        <v>97</v>
      </c>
      <c r="C13" s="36"/>
      <c r="D13" s="39">
        <v>500</v>
      </c>
      <c r="E13" s="76">
        <v>132779</v>
      </c>
      <c r="F13" s="39">
        <v>2634499</v>
      </c>
      <c r="G13" s="39">
        <f>SUM(D13:F13)</f>
        <v>2767778</v>
      </c>
    </row>
    <row r="14" spans="2:7" x14ac:dyDescent="0.2">
      <c r="B14" s="54" t="s">
        <v>53</v>
      </c>
      <c r="C14" s="25"/>
      <c r="D14" s="26"/>
      <c r="E14" s="43"/>
      <c r="F14" s="119">
        <v>666419</v>
      </c>
      <c r="G14" s="119">
        <v>666419</v>
      </c>
    </row>
    <row r="15" spans="2:7" x14ac:dyDescent="0.2">
      <c r="B15" s="54" t="s">
        <v>54</v>
      </c>
      <c r="C15" s="25"/>
      <c r="D15" s="26" t="s">
        <v>39</v>
      </c>
      <c r="E15" s="43" t="s">
        <v>39</v>
      </c>
      <c r="F15" s="26" t="s">
        <v>39</v>
      </c>
      <c r="G15" s="26" t="s">
        <v>39</v>
      </c>
    </row>
    <row r="16" spans="2:7" x14ac:dyDescent="0.2">
      <c r="B16" s="57" t="s">
        <v>55</v>
      </c>
      <c r="C16" s="25"/>
      <c r="D16" s="26" t="s">
        <v>39</v>
      </c>
      <c r="E16" s="43" t="s">
        <v>39</v>
      </c>
      <c r="F16" s="26">
        <f>F14</f>
        <v>666419</v>
      </c>
      <c r="G16" s="26">
        <f>F16</f>
        <v>666419</v>
      </c>
    </row>
    <row r="17" spans="2:7" ht="13.5" thickBot="1" x14ac:dyDescent="0.25">
      <c r="B17" s="57" t="s">
        <v>57</v>
      </c>
      <c r="C17" s="25"/>
      <c r="D17" s="26" t="s">
        <v>39</v>
      </c>
      <c r="E17" s="43" t="s">
        <v>39</v>
      </c>
      <c r="F17" s="29">
        <v>-370000</v>
      </c>
      <c r="G17" s="29">
        <f>F17</f>
        <v>-370000</v>
      </c>
    </row>
    <row r="18" spans="2:7" ht="13.5" thickBot="1" x14ac:dyDescent="0.25">
      <c r="B18" s="59" t="s">
        <v>109</v>
      </c>
      <c r="C18" s="60"/>
      <c r="D18" s="77">
        <v>500</v>
      </c>
      <c r="E18" s="78">
        <v>132779</v>
      </c>
      <c r="F18" s="77">
        <f>F13+F16+F17</f>
        <v>2930918</v>
      </c>
      <c r="G18" s="77">
        <f>SUM(D18:F18)</f>
        <v>3064197</v>
      </c>
    </row>
    <row r="19" spans="2:7" ht="13.5" thickTop="1" x14ac:dyDescent="0.2"/>
    <row r="21" spans="2:7" x14ac:dyDescent="0.2">
      <c r="B21" s="1" t="s">
        <v>84</v>
      </c>
    </row>
    <row r="22" spans="2:7" x14ac:dyDescent="0.2">
      <c r="B22" s="1" t="s">
        <v>85</v>
      </c>
    </row>
    <row r="23" spans="2:7" x14ac:dyDescent="0.2">
      <c r="B23" s="1" t="s">
        <v>86</v>
      </c>
      <c r="F23" s="29"/>
    </row>
    <row r="24" spans="2:7" x14ac:dyDescent="0.2">
      <c r="B24" s="1"/>
    </row>
    <row r="25" spans="2:7" x14ac:dyDescent="0.2">
      <c r="B25" s="1"/>
    </row>
    <row r="26" spans="2:7" x14ac:dyDescent="0.2">
      <c r="B26" s="1" t="s">
        <v>84</v>
      </c>
    </row>
    <row r="27" spans="2:7" x14ac:dyDescent="0.2">
      <c r="B27" s="1" t="s">
        <v>87</v>
      </c>
    </row>
    <row r="28" spans="2:7" x14ac:dyDescent="0.2">
      <c r="B28" s="1" t="s">
        <v>88</v>
      </c>
    </row>
  </sheetData>
  <mergeCells count="1">
    <mergeCell ref="B3:G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7"/>
  <sheetViews>
    <sheetView zoomScale="80" zoomScaleNormal="80" workbookViewId="0">
      <selection activeCell="C14" sqref="C14"/>
    </sheetView>
  </sheetViews>
  <sheetFormatPr defaultColWidth="9.140625" defaultRowHeight="12.75" x14ac:dyDescent="0.2"/>
  <cols>
    <col min="1" max="1" width="1.28515625" style="1" customWidth="1"/>
    <col min="2" max="2" width="59.140625" style="4" customWidth="1"/>
    <col min="3" max="3" width="11.85546875" style="1" customWidth="1"/>
    <col min="4" max="4" width="21.7109375" style="2" customWidth="1"/>
    <col min="5" max="5" width="22.5703125" style="2" customWidth="1"/>
    <col min="6" max="6" width="17.42578125" style="1" customWidth="1"/>
    <col min="7" max="7" width="11.7109375" style="1" bestFit="1" customWidth="1"/>
    <col min="8" max="16384" width="9.140625" style="1"/>
  </cols>
  <sheetData>
    <row r="1" spans="2:7" x14ac:dyDescent="0.2">
      <c r="B1" s="19" t="s">
        <v>0</v>
      </c>
    </row>
    <row r="2" spans="2:7" x14ac:dyDescent="0.2">
      <c r="B2" s="19"/>
    </row>
    <row r="3" spans="2:7" ht="27.75" customHeight="1" x14ac:dyDescent="0.2">
      <c r="B3" s="123" t="s">
        <v>106</v>
      </c>
      <c r="C3" s="123"/>
      <c r="D3" s="123"/>
      <c r="E3" s="123"/>
      <c r="F3" s="79"/>
      <c r="G3" s="79"/>
    </row>
    <row r="4" spans="2:7" ht="13.5" thickBot="1" x14ac:dyDescent="0.25"/>
    <row r="5" spans="2:7" ht="13.5" thickTop="1" x14ac:dyDescent="0.2">
      <c r="B5" s="81"/>
      <c r="C5" s="82"/>
      <c r="D5" s="129" t="s">
        <v>102</v>
      </c>
      <c r="E5" s="129"/>
    </row>
    <row r="6" spans="2:7" ht="26.25" thickBot="1" x14ac:dyDescent="0.25">
      <c r="B6" s="83" t="s">
        <v>40</v>
      </c>
      <c r="C6" s="84" t="s">
        <v>38</v>
      </c>
      <c r="D6" s="85" t="s">
        <v>105</v>
      </c>
      <c r="E6" s="85" t="s">
        <v>107</v>
      </c>
    </row>
    <row r="7" spans="2:7" ht="26.25" thickTop="1" x14ac:dyDescent="0.2">
      <c r="B7" s="61" t="s">
        <v>58</v>
      </c>
      <c r="C7" s="62"/>
      <c r="D7" s="62"/>
      <c r="E7" s="62"/>
    </row>
    <row r="8" spans="2:7" x14ac:dyDescent="0.2">
      <c r="B8" s="57" t="s">
        <v>59</v>
      </c>
      <c r="C8" s="33"/>
      <c r="D8" s="120">
        <v>17683204.365829997</v>
      </c>
      <c r="E8" s="120">
        <v>13873307.155999999</v>
      </c>
    </row>
    <row r="9" spans="2:7" x14ac:dyDescent="0.2">
      <c r="B9" s="57" t="s">
        <v>60</v>
      </c>
      <c r="C9" s="33"/>
      <c r="D9" s="121">
        <v>-14457372.607040001</v>
      </c>
      <c r="E9" s="121">
        <v>-11468048.063270001</v>
      </c>
    </row>
    <row r="10" spans="2:7" x14ac:dyDescent="0.2">
      <c r="B10" s="57" t="s">
        <v>61</v>
      </c>
      <c r="C10" s="33"/>
      <c r="D10" s="29">
        <v>-925499.59698999999</v>
      </c>
      <c r="E10" s="29">
        <f>-678610.6537</f>
        <v>-678610.65370000002</v>
      </c>
    </row>
    <row r="11" spans="2:7" x14ac:dyDescent="0.2">
      <c r="B11" s="57" t="s">
        <v>62</v>
      </c>
      <c r="C11" s="33"/>
      <c r="D11" s="29">
        <v>-1716269.5859399999</v>
      </c>
      <c r="E11" s="29">
        <v>-1024917.89867</v>
      </c>
    </row>
    <row r="12" spans="2:7" x14ac:dyDescent="0.2">
      <c r="B12" s="57" t="s">
        <v>63</v>
      </c>
      <c r="C12" s="25"/>
      <c r="D12" s="29">
        <v>-490871.65399999998</v>
      </c>
      <c r="E12" s="29">
        <v>-260593.09954</v>
      </c>
      <c r="G12" s="29"/>
    </row>
    <row r="13" spans="2:7" x14ac:dyDescent="0.2">
      <c r="B13" s="57" t="s">
        <v>64</v>
      </c>
      <c r="C13" s="25">
        <v>4.1100000000000003</v>
      </c>
      <c r="D13" s="29">
        <v>-988033.69637000002</v>
      </c>
      <c r="E13" s="29">
        <v>-591649.60199</v>
      </c>
    </row>
    <row r="14" spans="2:7" x14ac:dyDescent="0.2">
      <c r="B14" s="57" t="s">
        <v>65</v>
      </c>
      <c r="C14" s="25">
        <v>17</v>
      </c>
      <c r="D14" s="26">
        <v>119216.974</v>
      </c>
      <c r="E14" s="26">
        <v>40652.329899999997</v>
      </c>
    </row>
    <row r="15" spans="2:7" x14ac:dyDescent="0.2">
      <c r="B15" s="57" t="s">
        <v>66</v>
      </c>
      <c r="C15" s="25"/>
      <c r="D15" s="29">
        <v>-388381.66901999997</v>
      </c>
      <c r="E15" s="29">
        <v>-82377.070670000001</v>
      </c>
    </row>
    <row r="16" spans="2:7" x14ac:dyDescent="0.2">
      <c r="B16" s="86" t="s">
        <v>67</v>
      </c>
      <c r="C16" s="28"/>
      <c r="D16" s="44">
        <v>10990.549590000001</v>
      </c>
      <c r="E16" s="44">
        <v>12678.696449999999</v>
      </c>
    </row>
    <row r="17" spans="2:5" x14ac:dyDescent="0.2">
      <c r="B17" s="86" t="s">
        <v>68</v>
      </c>
      <c r="D17" s="29">
        <v>-34798.71039</v>
      </c>
      <c r="E17" s="29">
        <v>-469495.08903999999</v>
      </c>
    </row>
    <row r="18" spans="2:5" x14ac:dyDescent="0.2">
      <c r="B18" s="87" t="s">
        <v>95</v>
      </c>
      <c r="C18" s="17"/>
      <c r="D18" s="37">
        <v>-72855.841079999998</v>
      </c>
      <c r="E18" s="37">
        <v>-45432.502679999998</v>
      </c>
    </row>
    <row r="19" spans="2:5" ht="25.5" x14ac:dyDescent="0.2">
      <c r="B19" s="66" t="s">
        <v>82</v>
      </c>
      <c r="C19" s="16"/>
      <c r="D19" s="80">
        <f>SUM(D8:D18)</f>
        <v>-1260671.471410004</v>
      </c>
      <c r="E19" s="80">
        <f>SUM(E8:E18)</f>
        <v>-694485.79721000139</v>
      </c>
    </row>
    <row r="20" spans="2:5" x14ac:dyDescent="0.2">
      <c r="B20" s="66"/>
      <c r="C20" s="67"/>
      <c r="D20" s="65"/>
      <c r="E20" s="65"/>
    </row>
    <row r="21" spans="2:5" ht="25.5" x14ac:dyDescent="0.2">
      <c r="B21" s="88" t="s">
        <v>69</v>
      </c>
      <c r="C21" s="33"/>
      <c r="D21" s="56"/>
      <c r="E21" s="56"/>
    </row>
    <row r="22" spans="2:5" x14ac:dyDescent="0.2">
      <c r="B22" s="57" t="s">
        <v>70</v>
      </c>
      <c r="C22" s="33"/>
      <c r="D22" s="29">
        <v>-106940.87089000001</v>
      </c>
      <c r="E22" s="29">
        <v>-161219.75419000001</v>
      </c>
    </row>
    <row r="23" spans="2:5" x14ac:dyDescent="0.2">
      <c r="B23" s="87" t="s">
        <v>71</v>
      </c>
      <c r="C23" s="36"/>
      <c r="D23" s="37">
        <v>177.72</v>
      </c>
      <c r="E23" s="37">
        <v>-5245.5</v>
      </c>
    </row>
    <row r="24" spans="2:5" ht="25.5" x14ac:dyDescent="0.2">
      <c r="B24" s="89" t="s">
        <v>72</v>
      </c>
      <c r="C24" s="16"/>
      <c r="D24" s="80">
        <f>SUM(D22:D23)</f>
        <v>-106763.15089</v>
      </c>
      <c r="E24" s="80">
        <f>SUM(E22:E23)</f>
        <v>-166465.25419000001</v>
      </c>
    </row>
    <row r="25" spans="2:5" x14ac:dyDescent="0.2">
      <c r="B25" s="90"/>
      <c r="C25" s="16"/>
      <c r="D25" s="65"/>
      <c r="E25" s="65"/>
    </row>
    <row r="26" spans="2:5" x14ac:dyDescent="0.2">
      <c r="B26" s="58" t="s">
        <v>73</v>
      </c>
      <c r="C26" s="33"/>
      <c r="D26" s="56"/>
      <c r="E26" s="55"/>
    </row>
    <row r="27" spans="2:5" x14ac:dyDescent="0.2">
      <c r="B27" s="57" t="s">
        <v>74</v>
      </c>
      <c r="C27" s="25">
        <v>11</v>
      </c>
      <c r="D27" s="26">
        <v>7046500</v>
      </c>
      <c r="E27" s="26">
        <v>10486428.667479999</v>
      </c>
    </row>
    <row r="28" spans="2:5" x14ac:dyDescent="0.2">
      <c r="B28" s="86" t="s">
        <v>75</v>
      </c>
      <c r="C28" s="28">
        <v>11</v>
      </c>
      <c r="D28" s="29">
        <v>-5825172.4372300003</v>
      </c>
      <c r="E28" s="29">
        <v>-9342565.4176400006</v>
      </c>
    </row>
    <row r="29" spans="2:5" x14ac:dyDescent="0.2">
      <c r="B29" s="86" t="s">
        <v>93</v>
      </c>
      <c r="C29" s="28"/>
      <c r="D29" s="29">
        <v>-331575.23470999999</v>
      </c>
      <c r="E29" s="29">
        <v>-244686.87182</v>
      </c>
    </row>
    <row r="30" spans="2:5" x14ac:dyDescent="0.2">
      <c r="B30" s="86" t="s">
        <v>94</v>
      </c>
      <c r="C30" s="28"/>
      <c r="D30" s="26">
        <v>256213.04412999999</v>
      </c>
      <c r="E30" s="29" t="s">
        <v>39</v>
      </c>
    </row>
    <row r="31" spans="2:5" x14ac:dyDescent="0.2">
      <c r="B31" s="87" t="s">
        <v>76</v>
      </c>
      <c r="C31" s="36"/>
      <c r="D31" s="29">
        <v>-225000</v>
      </c>
      <c r="E31" s="37">
        <v>-170000</v>
      </c>
    </row>
    <row r="32" spans="2:5" ht="38.25" x14ac:dyDescent="0.2">
      <c r="B32" s="66" t="s">
        <v>77</v>
      </c>
      <c r="C32" s="16"/>
      <c r="D32" s="31">
        <f>SUM(D27:D31)</f>
        <v>920965.37218999979</v>
      </c>
      <c r="E32" s="31">
        <f>SUM(E27:E31)</f>
        <v>729176.37801999878</v>
      </c>
    </row>
    <row r="33" spans="2:5" x14ac:dyDescent="0.2">
      <c r="B33" s="90"/>
      <c r="C33" s="16"/>
      <c r="D33" s="65"/>
      <c r="E33" s="65"/>
    </row>
    <row r="34" spans="2:5" ht="25.5" x14ac:dyDescent="0.2">
      <c r="B34" s="91" t="s">
        <v>78</v>
      </c>
      <c r="C34" s="14"/>
      <c r="D34" s="94">
        <v>-446470</v>
      </c>
      <c r="E34" s="94">
        <f>E19+E24+E32</f>
        <v>-131774.67338000261</v>
      </c>
    </row>
    <row r="35" spans="2:5" x14ac:dyDescent="0.2">
      <c r="B35" s="87" t="s">
        <v>79</v>
      </c>
      <c r="C35" s="36"/>
      <c r="D35" s="37">
        <v>-63406.9</v>
      </c>
      <c r="E35" s="71">
        <v>208497.16130000001</v>
      </c>
    </row>
    <row r="36" spans="2:5" x14ac:dyDescent="0.2">
      <c r="B36" s="64" t="s">
        <v>80</v>
      </c>
      <c r="C36" s="67">
        <v>7</v>
      </c>
      <c r="D36" s="73">
        <v>2344057</v>
      </c>
      <c r="E36" s="73">
        <v>1774120</v>
      </c>
    </row>
    <row r="37" spans="2:5" ht="26.25" thickBot="1" x14ac:dyDescent="0.25">
      <c r="B37" s="92" t="s">
        <v>81</v>
      </c>
      <c r="C37" s="93">
        <v>7</v>
      </c>
      <c r="D37" s="42">
        <f>D34+D35+D36</f>
        <v>1834180.1</v>
      </c>
      <c r="E37" s="42">
        <f>E34+E35+E36</f>
        <v>1850842.4879199974</v>
      </c>
    </row>
    <row r="38" spans="2:5" ht="13.5" thickTop="1" x14ac:dyDescent="0.2"/>
    <row r="40" spans="2:5" x14ac:dyDescent="0.2">
      <c r="B40" s="1" t="s">
        <v>84</v>
      </c>
    </row>
    <row r="41" spans="2:5" x14ac:dyDescent="0.2">
      <c r="B41" s="1" t="s">
        <v>85</v>
      </c>
    </row>
    <row r="42" spans="2:5" x14ac:dyDescent="0.2">
      <c r="B42" s="1" t="s">
        <v>86</v>
      </c>
    </row>
    <row r="43" spans="2:5" x14ac:dyDescent="0.2">
      <c r="B43" s="1"/>
    </row>
    <row r="44" spans="2:5" x14ac:dyDescent="0.2">
      <c r="B44" s="1"/>
    </row>
    <row r="45" spans="2:5" x14ac:dyDescent="0.2">
      <c r="B45" s="1" t="s">
        <v>84</v>
      </c>
    </row>
    <row r="46" spans="2:5" x14ac:dyDescent="0.2">
      <c r="B46" s="1" t="s">
        <v>87</v>
      </c>
    </row>
    <row r="47" spans="2:5" x14ac:dyDescent="0.2">
      <c r="B47" s="1" t="s">
        <v>88</v>
      </c>
    </row>
  </sheetData>
  <mergeCells count="2">
    <mergeCell ref="D5:E5"/>
    <mergeCell ref="B3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ОИК</vt:lpstr>
      <vt:lpstr>ДДС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2023-11-13T08:57:43Z</dcterms:modified>
</cp:coreProperties>
</file>