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\2 РАБОТА 2018 - 23 ИЮНЬ\КЦ Отправка НБ РК-Пост 315\Отчетность Корп Цесна 1 кв 2018 - Пост 315\для КФБ млн тг 01.04.2018 неаудир\"/>
    </mc:Choice>
  </mc:AlternateContent>
  <bookViews>
    <workbookView xWindow="0" yWindow="0" windowWidth="24000" windowHeight="8235" activeTab="1"/>
  </bookViews>
  <sheets>
    <sheet name="Форма 2" sheetId="1" r:id="rId1"/>
    <sheet name="Форма 1" sheetId="2" r:id="rId2"/>
    <sheet name="Форма 3" sheetId="3" r:id="rId3"/>
    <sheet name="Форма 4" sheetId="4" r:id="rId4"/>
  </sheets>
  <definedNames>
    <definedName name="CashFlows" localSheetId="2">'Форма 3'!$B$12</definedName>
    <definedName name="OLE_LINK2" localSheetId="0">'Форма 2'!#REF!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D61" i="1"/>
  <c r="O32" i="4" l="1"/>
  <c r="N32" i="4"/>
  <c r="M32" i="4"/>
  <c r="L32" i="4"/>
  <c r="K32" i="4"/>
  <c r="J32" i="4"/>
  <c r="H32" i="4"/>
  <c r="I32" i="4"/>
  <c r="G32" i="4"/>
  <c r="F32" i="4"/>
  <c r="O19" i="4"/>
  <c r="M19" i="4"/>
  <c r="G23" i="4"/>
  <c r="H23" i="4"/>
  <c r="I23" i="4"/>
  <c r="F21" i="4"/>
  <c r="G21" i="4"/>
  <c r="H21" i="4"/>
  <c r="I21" i="4"/>
  <c r="E21" i="4"/>
  <c r="E22" i="4"/>
  <c r="F22" i="4"/>
  <c r="G22" i="4"/>
  <c r="H22" i="4"/>
  <c r="I22" i="4"/>
  <c r="O18" i="4"/>
  <c r="M18" i="4"/>
  <c r="O11" i="4"/>
  <c r="M11" i="4"/>
  <c r="M10" i="4" l="1"/>
  <c r="C54" i="4"/>
  <c r="M53" i="4"/>
  <c r="N52" i="4"/>
  <c r="L52" i="4"/>
  <c r="K52" i="4"/>
  <c r="K54" i="4" s="1"/>
  <c r="J52" i="4"/>
  <c r="J54" i="4" s="1"/>
  <c r="I52" i="4"/>
  <c r="E52" i="4"/>
  <c r="D52" i="4"/>
  <c r="D54" i="4" s="1"/>
  <c r="M50" i="4"/>
  <c r="O50" i="4" s="1"/>
  <c r="O52" i="4" s="1"/>
  <c r="L46" i="4"/>
  <c r="L54" i="4" s="1"/>
  <c r="N45" i="4"/>
  <c r="N46" i="4" s="1"/>
  <c r="N54" i="4" s="1"/>
  <c r="N44" i="4"/>
  <c r="I44" i="4"/>
  <c r="I46" i="4" s="1"/>
  <c r="I54" i="4" s="1"/>
  <c r="E44" i="4"/>
  <c r="M44" i="4" s="1"/>
  <c r="M45" i="4" s="1"/>
  <c r="M46" i="4" s="1"/>
  <c r="M43" i="4"/>
  <c r="O43" i="4" s="1"/>
  <c r="M42" i="4"/>
  <c r="O42" i="4" s="1"/>
  <c r="M41" i="4"/>
  <c r="O41" i="4" s="1"/>
  <c r="O44" i="4" s="1"/>
  <c r="O45" i="4" s="1"/>
  <c r="O46" i="4" s="1"/>
  <c r="M38" i="4"/>
  <c r="O38" i="4" s="1"/>
  <c r="O36" i="4"/>
  <c r="C50" i="1"/>
  <c r="C51" i="1" s="1"/>
  <c r="D50" i="1"/>
  <c r="D51" i="1"/>
  <c r="E45" i="4" l="1"/>
  <c r="E46" i="4" s="1"/>
  <c r="E54" i="4" s="1"/>
  <c r="I45" i="4"/>
  <c r="O54" i="4"/>
  <c r="M52" i="4"/>
  <c r="M54" i="4" s="1"/>
  <c r="C36" i="1"/>
  <c r="M13" i="4" l="1"/>
  <c r="C62" i="3" l="1"/>
  <c r="C56" i="1" l="1"/>
  <c r="D56" i="1"/>
  <c r="D40" i="2" l="1"/>
  <c r="D27" i="2"/>
  <c r="D55" i="2" l="1"/>
  <c r="D60" i="1"/>
  <c r="D37" i="3"/>
  <c r="D39" i="3" s="1"/>
  <c r="D62" i="3"/>
  <c r="D51" i="3"/>
  <c r="D63" i="3" l="1"/>
  <c r="D66" i="3" s="1"/>
  <c r="L23" i="4" l="1"/>
  <c r="M20" i="4"/>
  <c r="C27" i="2" l="1"/>
  <c r="D40" i="1" l="1"/>
  <c r="D36" i="1"/>
  <c r="D24" i="1"/>
  <c r="C32" i="4" l="1"/>
  <c r="N29" i="4"/>
  <c r="L29" i="4"/>
  <c r="D29" i="4"/>
  <c r="D32" i="4" s="1"/>
  <c r="O27" i="4"/>
  <c r="O29" i="4" s="1"/>
  <c r="N21" i="4"/>
  <c r="O20" i="4"/>
  <c r="C51" i="3" l="1"/>
  <c r="C60" i="1"/>
  <c r="C40" i="1"/>
  <c r="D27" i="1"/>
  <c r="C24" i="1"/>
  <c r="D18" i="1"/>
  <c r="D21" i="1" s="1"/>
  <c r="C18" i="1"/>
  <c r="D15" i="1"/>
  <c r="C15" i="1"/>
  <c r="D12" i="1"/>
  <c r="C12" i="1"/>
  <c r="C40" i="2"/>
  <c r="C27" i="1" l="1"/>
  <c r="C21" i="1"/>
  <c r="D41" i="1"/>
  <c r="D43" i="1" s="1"/>
  <c r="D52" i="1" s="1"/>
  <c r="C55" i="2"/>
  <c r="C41" i="1" l="1"/>
  <c r="C43" i="1" l="1"/>
  <c r="C37" i="3"/>
  <c r="C39" i="3" s="1"/>
  <c r="C63" i="3" s="1"/>
  <c r="C66" i="3" s="1"/>
  <c r="C52" i="1" l="1"/>
  <c r="M21" i="4"/>
  <c r="N22" i="4" l="1"/>
  <c r="N23" i="4" s="1"/>
  <c r="M16" i="4"/>
  <c r="O16" i="4" s="1"/>
  <c r="O21" i="4" s="1"/>
  <c r="O22" i="4" s="1"/>
  <c r="M22" i="4"/>
  <c r="O13" i="4"/>
  <c r="O10" i="4"/>
  <c r="M23" i="4" l="1"/>
  <c r="O23" i="4"/>
  <c r="E23" i="4"/>
  <c r="E32" i="4" s="1"/>
</calcChain>
</file>

<file path=xl/sharedStrings.xml><?xml version="1.0" encoding="utf-8"?>
<sst xmlns="http://schemas.openxmlformats.org/spreadsheetml/2006/main" count="280" uniqueCount="196">
  <si>
    <t>Процентные доходы</t>
  </si>
  <si>
    <t>Процентные расходы</t>
  </si>
  <si>
    <t>Чистый процентный доход</t>
  </si>
  <si>
    <t>Чистый комиссионный доход</t>
  </si>
  <si>
    <t>Начисленные страховые премии, брутто</t>
  </si>
  <si>
    <t xml:space="preserve">Страховые премии, переданные перестраховщикам 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</si>
  <si>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</si>
  <si>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</si>
  <si>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</si>
  <si>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</si>
  <si>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</si>
  <si>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 xml:space="preserve">Доля перестраховщиков в начисленных страховых претензиях  </t>
  </si>
  <si>
    <t xml:space="preserve">Страховые претензии начисленные, за вычетом перестрахования </t>
  </si>
  <si>
    <t xml:space="preserve">Изменение в брутто резервах по договорам страхования </t>
  </si>
  <si>
    <t xml:space="preserve">Изменения доли перестраховщиков в резервах по договорам страхования </t>
  </si>
  <si>
    <t>Страховые претензии начисленные, нетто</t>
  </si>
  <si>
    <t>Прибыль до налогообложения</t>
  </si>
  <si>
    <t>Расход по подоходному налогу</t>
  </si>
  <si>
    <t>Прибыль за год</t>
  </si>
  <si>
    <t>Прибыль, причитающаяся:</t>
  </si>
  <si>
    <t>- акционерам Компании</t>
  </si>
  <si>
    <t>- неконтролирующим акционерам</t>
  </si>
  <si>
    <t>Прочий совокупный доход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</si>
  <si>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</si>
  <si>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</si>
  <si>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</si>
  <si>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были или могут быть впоследствии реклассифицированы в состав прибыли или убытка</t>
  </si>
  <si>
    <t>Прочий совокупный (убыток) доход за год</t>
  </si>
  <si>
    <t>Всего совокупного дохода, причитающегося:</t>
  </si>
  <si>
    <t>Всего совокупного дохода за год</t>
  </si>
  <si>
    <t>АКТИВЫ</t>
  </si>
  <si>
    <t xml:space="preserve">Денежные средства и их эквиваленты </t>
  </si>
  <si>
    <t>Счета и депозиты в банках и прочих финансовых институтах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</si>
  <si>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</si>
  <si>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Финансовые активы, имеющиеся в наличии для продажи</t>
  </si>
  <si>
    <t xml:space="preserve">Кредиты, выданные клиентам </t>
  </si>
  <si>
    <t>Инвестиции, удерживаемые до срока погашения</t>
  </si>
  <si>
    <t>Дебиторская задолженность по сделкам «обратного репо»</t>
  </si>
  <si>
    <t>Страховые премии и активы по перестрахованию</t>
  </si>
  <si>
    <t>Отложенный налоговый актив</t>
  </si>
  <si>
    <t xml:space="preserve">Всего активов </t>
  </si>
  <si>
    <t xml:space="preserve">ОБЯЗАТЕЛЬСТВА 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</si>
  <si>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</si>
  <si>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Текущие счета и депозиты клиентов</t>
  </si>
  <si>
    <t>Резервы по договорам страхования</t>
  </si>
  <si>
    <t>Всего обязательств</t>
  </si>
  <si>
    <t>КАПИТАЛ</t>
  </si>
  <si>
    <t>Акционерный капитал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</si>
  <si>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</si>
  <si>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</si>
  <si>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Компании</t>
  </si>
  <si>
    <t>Доля неконтролирующих акционеров</t>
  </si>
  <si>
    <t>Всего капитала</t>
  </si>
  <si>
    <t>Всего обязательств и капитала</t>
  </si>
  <si>
    <t>ДВИЖЕНИЕ ДЕНЕЖНЫХ СРЕДСТВ ОТ ОПЕРАЦИОННОЙ ДЕЯТЕЛЬНОСТИ</t>
  </si>
  <si>
    <t>(Увеличение) уменьшение операционных активов</t>
  </si>
  <si>
    <t>Кредиты, выданные клиентам</t>
  </si>
  <si>
    <t>Увеличение (уменьшение) операционных обязательств</t>
  </si>
  <si>
    <t>Кредиторская задолженность по сделкам «репо»</t>
  </si>
  <si>
    <t xml:space="preserve">Подоходный налог уплаченный </t>
  </si>
  <si>
    <t>ДВИЖЕНИЕ ДЕНЕЖНЫХ СРЕДСТВ ОТ ИНВЕСТИЦИОННОЙ ДЕЯТЕЛЬНОСТИ</t>
  </si>
  <si>
    <t xml:space="preserve">Чистое поступление (использование) денежных средств от (в) инвестиционной деятельности </t>
  </si>
  <si>
    <t>ДВИЖЕНИЕ ДЕНЕЖНЫХ СРЕДСТВ ОТ ФИНАНСОВОЙ ДЕЯТЕЛЬНОСТИ</t>
  </si>
  <si>
    <t>Чистое (использование) поступление денежных средств (в) от финансовой деятельности</t>
  </si>
  <si>
    <t>Чистое (уменьшение) увеличение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</si>
  <si>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</si>
  <si>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</si>
  <si>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Нераспреде-ленная прибыль</t>
  </si>
  <si>
    <t>Всего</t>
  </si>
  <si>
    <t>Доля неконтроли-рующих акционеров</t>
  </si>
  <si>
    <t>Общий совокупный доход</t>
  </si>
  <si>
    <t>Прибыль за отчетный год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</si>
  <si>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</si>
  <si>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 финансовых активов, имеющихся в наличии для продажи</t>
  </si>
  <si>
    <t>Общий совокупный доход за отчетный год</t>
  </si>
  <si>
    <t xml:space="preserve">Операции с собственниками Компании </t>
  </si>
  <si>
    <t>Итого операций с собственниками Компании</t>
  </si>
  <si>
    <t>Консолидированный отчет о финансовом положении</t>
  </si>
  <si>
    <t>(Форма 1)</t>
  </si>
  <si>
    <t xml:space="preserve">Вид деятельности организации </t>
  </si>
  <si>
    <t xml:space="preserve">                                                        </t>
  </si>
  <si>
    <t>Место печати</t>
  </si>
  <si>
    <t xml:space="preserve">  Консолидированный отчет о прибыли и убытке и прочем совокупном доходе</t>
  </si>
  <si>
    <t>Консолидированный отчет о движении денежных средств</t>
  </si>
  <si>
    <t>(Форма 3)</t>
  </si>
  <si>
    <t xml:space="preserve">Денежные средства и их эквиваленты на конец года </t>
  </si>
  <si>
    <t xml:space="preserve">Консолидированный отчет об изменениях в капитале </t>
  </si>
  <si>
    <t>(Форма 4)</t>
  </si>
  <si>
    <t>Резерв по переоценке финансовых активов имеющихся в наличии для продажи</t>
  </si>
  <si>
    <t>Организационно-правовая форма  Акционерное общество</t>
  </si>
  <si>
    <t>Наименование организации   АО "Корпорация "Цесна"</t>
  </si>
  <si>
    <t xml:space="preserve">Юридический адрес организации г. Астана, ул.Момышулы 12 </t>
  </si>
  <si>
    <t>Торговая и прочая дебиторская задолженность</t>
  </si>
  <si>
    <t>Торговая и прочая кредиторская задолженность</t>
  </si>
  <si>
    <t>Дополнительно оплаченный капитал</t>
  </si>
  <si>
    <t>Резерв по переоценке финансовых активов, имеющихся в наличии для продажи</t>
  </si>
  <si>
    <t>Базовая прибыль на акцию (в тенге)</t>
  </si>
  <si>
    <t>Юридический адрес организации г. Астана, ул.Момышулы 12</t>
  </si>
  <si>
    <t>Дивиденды выплаченные</t>
  </si>
  <si>
    <t>Выкуп собственных акций</t>
  </si>
  <si>
    <t>Комиссионные доходы</t>
  </si>
  <si>
    <t>Комиссионные расходы</t>
  </si>
  <si>
    <t>Чистый (убыток) прибыль от операций с иностранной валютой</t>
  </si>
  <si>
    <t>Чистая прибыль от операций с финансовыми инструментами, имеющимися в наличии для продажи</t>
  </si>
  <si>
    <t>Дивидендный доход</t>
  </si>
  <si>
    <t>Прочие доходы</t>
  </si>
  <si>
    <t>Прочие операционные доходы</t>
  </si>
  <si>
    <t>Убытки от обесценения</t>
  </si>
  <si>
    <t>Расходы на  персонал</t>
  </si>
  <si>
    <t>Прочие общие и административные расходы</t>
  </si>
  <si>
    <t>Прочие операционные расходы</t>
  </si>
  <si>
    <t>Всего совокупного дохода</t>
  </si>
  <si>
    <t>Основные средства и нематериальные активы</t>
  </si>
  <si>
    <t>Долгосрочные активы, предназначенные для продажи</t>
  </si>
  <si>
    <t>Текущий налоговый актив</t>
  </si>
  <si>
    <t>Кредиты полученные от государственной компании</t>
  </si>
  <si>
    <t>Счета и депозиты банков и прочих финансовых институтов</t>
  </si>
  <si>
    <t>Долговые ценные бумаги выпущенные</t>
  </si>
  <si>
    <t>Субординированный долг</t>
  </si>
  <si>
    <t>Отложенное налоговое обязательство</t>
  </si>
  <si>
    <t>Текущее налоговое обязательство</t>
  </si>
  <si>
    <t>Резерв по общим банковским рискам и страховым рискам</t>
  </si>
  <si>
    <t>Динамический резерв</t>
  </si>
  <si>
    <t xml:space="preserve">Страховые премии полученные </t>
  </si>
  <si>
    <t>Страховые премии, выплаченные перестраховщикам</t>
  </si>
  <si>
    <t xml:space="preserve">Страховые претензии выплаченные, нетто 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</si>
  <si>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</si>
  <si>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</si>
  <si>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</si>
  <si>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</si>
  <si>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 </t>
  </si>
  <si>
    <t>Прочие активы</t>
  </si>
  <si>
    <t>Кредиты, полученные от государственной компании</t>
  </si>
  <si>
    <t xml:space="preserve">Текущие счета и депозиты клиентов </t>
  </si>
  <si>
    <t xml:space="preserve">Прочие обязательства </t>
  </si>
  <si>
    <t>Чистое (использование) поступление денежных средств (в) от операционной деятельности до уплаты подоходного налога</t>
  </si>
  <si>
    <t xml:space="preserve">Чистое (использование) поступление денежных средств (в) от операционной деятельности </t>
  </si>
  <si>
    <t xml:space="preserve">Приобретение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</si>
  <si>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</si>
  <si>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</si>
  <si>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</si>
  <si>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</si>
  <si>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Погашение субординированного долга</t>
  </si>
  <si>
    <t xml:space="preserve">Размещение выпущенных долговых ценных бумаг </t>
  </si>
  <si>
    <t>Погашение долговых ценных бумаг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</si>
  <si>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</si>
  <si>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Кредиторская задолженность по сделкам "репо"</t>
  </si>
  <si>
    <t>Накопленный резерв по  переводу в валюту представления данных</t>
  </si>
  <si>
    <t>- курсовые разницы при пересчете показателей иностранных подразделений из других валют</t>
  </si>
  <si>
    <t xml:space="preserve">Накоплен-ный 
 резерв по переводу в 
 валюту 
представления 
 данных
</t>
  </si>
  <si>
    <t>Курсовые разницы при пересчете показателей иностранных подразделений из других валют</t>
  </si>
  <si>
    <t>млн. тенге</t>
  </si>
  <si>
    <t>Председатель Правления ______________________________Фогель В.Г.</t>
  </si>
  <si>
    <t>Поступления от выпуска акционерного капитала</t>
  </si>
  <si>
    <t>Остаток по состоянию на 1 января 2017 года</t>
  </si>
  <si>
    <t>Переводы между резервами</t>
  </si>
  <si>
    <t>Инвестиции в ассоциированные компании</t>
  </si>
  <si>
    <t>Главный бухгалтер ____________________________________Сатыбалдинова У.Б.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</si>
  <si>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</si>
  <si>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Доход от инвестиции в ассоциированное предприятие</t>
  </si>
  <si>
    <t>Поступления от продажи долгосрочных активов, предназначенных для продажи</t>
  </si>
  <si>
    <t>Поступление субординированного долга</t>
  </si>
  <si>
    <t>Приобритение неконтролирующей доли</t>
  </si>
  <si>
    <t>Приобритение инвестиций в ассоциированнные компании</t>
  </si>
  <si>
    <t>Итого прочего совокупного дохода</t>
  </si>
  <si>
    <t>Выпуск акций</t>
  </si>
  <si>
    <t>Приобретение доли неконтролирующих акционеров</t>
  </si>
  <si>
    <t>Дивиденды по акциям</t>
  </si>
  <si>
    <t>по состоянию на " 31" марта 2018 года</t>
  </si>
  <si>
    <t>Резерв (провизии) на покрытие ожидаемых кредитных убытков по финансовым активам, имеющимся в наличии для продажи</t>
  </si>
  <si>
    <t>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</si>
  <si>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Резерв по переоценке кредитов, выданных клиентам, оцениваемых по справедливой стоимости через прочий совокупный доход</t>
  </si>
  <si>
    <t>по состоянию на " 31" марта  2018 года</t>
  </si>
  <si>
    <t>1 квартал 2017 год</t>
  </si>
  <si>
    <t>Доход от выбытия инвестиций в ассоциированную компанию</t>
  </si>
  <si>
    <t>Доход в виде дисконта</t>
  </si>
  <si>
    <t>Чистое изменение резерва (провизий)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</si>
  <si>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(Выкуп)/продажа привилегированных акций</t>
  </si>
  <si>
    <t> Резерв (провизии) на покрытие ожидаемых кредитных убытков по финансовым активам, имеющимся в наличии для продажи </t>
  </si>
  <si>
    <t> 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 </t>
  </si>
  <si>
    <t> Резерв по переоценке кредитов, выданных клиентам, оцениваемых по справедливой стоимости через прочий совокупный доход </t>
  </si>
  <si>
    <t>Влияние МСФО 9</t>
  </si>
  <si>
    <t>Чистое изменение резерва на покрытие ожидаемых кредитных убытков по финансовым активам, имеющимся в наличии для продажи</t>
  </si>
  <si>
    <t>Расформирование резерва</t>
  </si>
  <si>
    <t>31.03.2018*</t>
  </si>
  <si>
    <t>31.12.2017*</t>
  </si>
  <si>
    <t>1 квартал 2018 год*</t>
  </si>
  <si>
    <t>* неаудированный</t>
  </si>
  <si>
    <t>Остаток по состоянию на 1 января 2018 года*</t>
  </si>
  <si>
    <t>Остаток по состоянию на 31 марта 2018 года*</t>
  </si>
  <si>
    <t>Остаток по состоянию на 31 декабря 2017 года*</t>
  </si>
  <si>
    <t>Приобретение инвестиционной собственности</t>
  </si>
  <si>
    <t xml:space="preserve">Приобретение дочерней компании, за вычетом полученных денежных средств </t>
  </si>
  <si>
    <t>Балансовая стоимость одной простой акции  -  10 467 тенге</t>
  </si>
  <si>
    <t>Балансовая стоимость одной привилегированной   акции - 1 046 тенге</t>
  </si>
  <si>
    <t>Инвестиционная собственность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</si>
</sst>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(* #,##0_);_(* \(#,##0\);_(* &quot;-&quot;??_);_(@_)"/>
  </numFmts>
  <fonts count="2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2"/>
      <name val="Zan Courier New"/>
    </font>
    <font>
      <sz val="10"/>
      <name val="Zan Courier New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Zan Courier New"/>
      <charset val="204"/>
    </font>
    <font>
      <b/>
      <sz val="10"/>
      <name val="Zan Courier New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164" fontId="19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10" fillId="0" borderId="0" xfId="0" applyFont="1" applyFill="1"/>
    <xf numFmtId="0" fontId="8" fillId="0" borderId="0" xfId="0" applyFont="1" applyFill="1" applyBorder="1" applyAlignment="1"/>
    <xf numFmtId="3" fontId="11" fillId="0" borderId="0" xfId="0" applyNumberFormat="1" applyFont="1" applyFill="1"/>
    <xf numFmtId="0" fontId="11" fillId="0" borderId="0" xfId="0" applyFont="1" applyFill="1"/>
    <xf numFmtId="0" fontId="12" fillId="0" borderId="0" xfId="0" applyFont="1" applyFill="1" applyBorder="1" applyAlignment="1"/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1" fillId="0" borderId="0" xfId="0" applyFont="1"/>
    <xf numFmtId="0" fontId="14" fillId="0" borderId="0" xfId="0" applyFont="1" applyFill="1"/>
    <xf numFmtId="0" fontId="14" fillId="0" borderId="0" xfId="0" applyFont="1"/>
    <xf numFmtId="3" fontId="2" fillId="0" borderId="8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horizontal="justify" vertical="center"/>
    </xf>
    <xf numFmtId="0" fontId="0" fillId="0" borderId="0" xfId="0" applyBorder="1"/>
    <xf numFmtId="3" fontId="1" fillId="0" borderId="1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/>
    <xf numFmtId="3" fontId="5" fillId="0" borderId="9" xfId="0" applyNumberFormat="1" applyFont="1" applyBorder="1" applyAlignment="1">
      <alignment horizontal="right" vertical="center" wrapText="1"/>
    </xf>
    <xf numFmtId="3" fontId="0" fillId="0" borderId="0" xfId="0" applyNumberFormat="1" applyBorder="1"/>
    <xf numFmtId="165" fontId="16" fillId="0" borderId="6" xfId="0" applyNumberFormat="1" applyFont="1" applyFill="1" applyBorder="1" applyAlignment="1">
      <alignment vertical="center" wrapText="1"/>
    </xf>
    <xf numFmtId="165" fontId="11" fillId="0" borderId="6" xfId="0" applyNumberFormat="1" applyFont="1" applyFill="1" applyBorder="1"/>
    <xf numFmtId="3" fontId="1" fillId="0" borderId="3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165" fontId="11" fillId="0" borderId="6" xfId="2" applyNumberFormat="1" applyFont="1" applyFill="1" applyBorder="1" applyAlignment="1">
      <alignment horizontal="left" vertical="center"/>
    </xf>
    <xf numFmtId="165" fontId="11" fillId="0" borderId="4" xfId="2" applyNumberFormat="1" applyFont="1" applyFill="1" applyBorder="1" applyAlignment="1">
      <alignment horizontal="left" vertical="center"/>
    </xf>
    <xf numFmtId="165" fontId="16" fillId="0" borderId="3" xfId="0" applyNumberFormat="1" applyFont="1" applyFill="1" applyBorder="1"/>
    <xf numFmtId="165" fontId="16" fillId="0" borderId="3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6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vertical="center" wrapText="1"/>
    </xf>
    <xf numFmtId="3" fontId="20" fillId="0" borderId="6" xfId="0" applyNumberFormat="1" applyFont="1" applyFill="1" applyBorder="1" applyAlignment="1">
      <alignment vertical="center" wrapText="1"/>
    </xf>
    <xf numFmtId="165" fontId="11" fillId="0" borderId="4" xfId="0" applyNumberFormat="1" applyFont="1" applyFill="1" applyBorder="1"/>
    <xf numFmtId="165" fontId="11" fillId="0" borderId="6" xfId="0" applyNumberFormat="1" applyFont="1" applyFill="1" applyBorder="1" applyAlignment="1">
      <alignment vertical="center" wrapText="1"/>
    </xf>
    <xf numFmtId="165" fontId="11" fillId="0" borderId="4" xfId="0" applyNumberFormat="1" applyFont="1" applyFill="1" applyBorder="1" applyAlignment="1">
      <alignment vertical="center" wrapText="1"/>
    </xf>
    <xf numFmtId="165" fontId="11" fillId="0" borderId="15" xfId="0" applyNumberFormat="1" applyFont="1" applyFill="1" applyBorder="1" applyAlignment="1">
      <alignment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3" fontId="3" fillId="0" borderId="0" xfId="0" applyNumberFormat="1" applyFont="1"/>
    <xf numFmtId="165" fontId="16" fillId="0" borderId="0" xfId="0" applyNumberFormat="1" applyFont="1" applyFill="1" applyBorder="1"/>
    <xf numFmtId="0" fontId="3" fillId="0" borderId="0" xfId="0" applyFont="1" applyFill="1"/>
    <xf numFmtId="0" fontId="1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5" fontId="25" fillId="0" borderId="13" xfId="0" applyNumberFormat="1" applyFont="1" applyFill="1" applyBorder="1" applyAlignment="1">
      <alignment vertical="center" wrapText="1"/>
    </xf>
    <xf numFmtId="165" fontId="16" fillId="0" borderId="13" xfId="0" applyNumberFormat="1" applyFont="1" applyFill="1" applyBorder="1" applyAlignment="1">
      <alignment vertical="center" wrapText="1"/>
    </xf>
    <xf numFmtId="165" fontId="25" fillId="0" borderId="8" xfId="0" applyNumberFormat="1" applyFont="1" applyFill="1" applyBorder="1" applyAlignment="1">
      <alignment vertical="center" wrapText="1"/>
    </xf>
    <xf numFmtId="165" fontId="16" fillId="0" borderId="20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5" fontId="25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5" fillId="0" borderId="9" xfId="0" applyNumberFormat="1" applyFont="1" applyFill="1" applyBorder="1" applyAlignment="1">
      <alignment vertical="center" wrapText="1"/>
    </xf>
    <xf numFmtId="165" fontId="25" fillId="0" borderId="15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vertical="center" wrapText="1"/>
    </xf>
    <xf numFmtId="3" fontId="11" fillId="0" borderId="4" xfId="0" applyNumberFormat="1" applyFont="1" applyFill="1" applyBorder="1" applyAlignment="1">
      <alignment vertical="center" wrapText="1"/>
    </xf>
    <xf numFmtId="3" fontId="20" fillId="0" borderId="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13" fillId="0" borderId="0" xfId="0" applyNumberFormat="1" applyFont="1" applyFill="1"/>
    <xf numFmtId="0" fontId="13" fillId="0" borderId="0" xfId="0" applyFont="1" applyFill="1"/>
    <xf numFmtId="0" fontId="21" fillId="0" borderId="0" xfId="0" applyFont="1" applyFill="1"/>
    <xf numFmtId="0" fontId="1" fillId="0" borderId="1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vertical="center" wrapText="1"/>
    </xf>
    <xf numFmtId="165" fontId="25" fillId="0" borderId="25" xfId="0" applyNumberFormat="1" applyFont="1" applyFill="1" applyBorder="1" applyAlignment="1">
      <alignment vertical="center" wrapText="1"/>
    </xf>
    <xf numFmtId="165" fontId="20" fillId="0" borderId="26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3" fontId="20" fillId="0" borderId="28" xfId="0" applyNumberFormat="1" applyFont="1" applyFill="1" applyBorder="1" applyAlignment="1">
      <alignment vertical="center" wrapText="1"/>
    </xf>
    <xf numFmtId="165" fontId="16" fillId="0" borderId="11" xfId="0" applyNumberFormat="1" applyFont="1" applyFill="1" applyBorder="1"/>
    <xf numFmtId="0" fontId="26" fillId="0" borderId="2" xfId="0" applyFont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3">
    <cellStyle name="Normal 2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"/>
  <sheetViews>
    <sheetView topLeftCell="B46" workbookViewId="0">
      <selection activeCell="B7" sqref="A7:XFD7"/>
    </sheetView>
  </sheetViews>
  <sheetFormatPr defaultRowHeight="15"/>
  <cols>
    <col min="1" max="1" width="6" style="24" customWidth="1"/>
    <col min="2" max="2" width="53.140625" style="24" customWidth="1"/>
    <col min="3" max="3" width="19.7109375" style="24" customWidth="1"/>
    <col min="4" max="4" width="19.7109375" style="108" customWidth="1"/>
    <col min="5" max="16384" width="9.140625" style="24"/>
  </cols>
  <sheetData>
    <row r="1" spans="2:4" ht="15.75">
      <c r="B1" s="6" t="s">
        <v>82</v>
      </c>
      <c r="C1" s="3"/>
      <c r="D1" s="3"/>
    </row>
    <row r="2" spans="2:4">
      <c r="B2" s="129" t="s">
        <v>172</v>
      </c>
      <c r="C2" s="129"/>
      <c r="D2" s="129"/>
    </row>
    <row r="3" spans="2:4" ht="7.5" customHeight="1">
      <c r="B3" s="129"/>
      <c r="C3" s="129"/>
      <c r="D3" s="129"/>
    </row>
    <row r="4" spans="2:4">
      <c r="B4" s="135" t="s">
        <v>90</v>
      </c>
      <c r="C4" s="135"/>
      <c r="D4" s="135"/>
    </row>
    <row r="5" spans="2:4">
      <c r="B5" s="135" t="s">
        <v>89</v>
      </c>
      <c r="C5" s="135"/>
      <c r="D5" s="135"/>
    </row>
    <row r="6" spans="2:4">
      <c r="B6" s="135" t="s">
        <v>91</v>
      </c>
      <c r="C6" s="135"/>
      <c r="D6" s="135"/>
    </row>
    <row r="7" spans="2:4" ht="5.25" customHeight="1" thickBot="1"/>
    <row r="8" spans="2:4">
      <c r="B8" s="133"/>
      <c r="C8" s="116" t="s">
        <v>186</v>
      </c>
      <c r="D8" s="118" t="s">
        <v>173</v>
      </c>
    </row>
    <row r="9" spans="2:4" ht="14.25" customHeight="1" thickBot="1">
      <c r="B9" s="134"/>
      <c r="C9" s="117" t="s">
        <v>151</v>
      </c>
      <c r="D9" s="119" t="s">
        <v>151</v>
      </c>
    </row>
    <row r="10" spans="2:4">
      <c r="B10" s="62" t="s">
        <v>0</v>
      </c>
      <c r="C10" s="46">
        <v>47295.455000000002</v>
      </c>
      <c r="D10" s="53">
        <v>50178.894999999997</v>
      </c>
    </row>
    <row r="11" spans="2:4">
      <c r="B11" s="33" t="s">
        <v>1</v>
      </c>
      <c r="C11" s="36">
        <v>-30278.68</v>
      </c>
      <c r="D11" s="40">
        <v>-30529.102999999999</v>
      </c>
    </row>
    <row r="12" spans="2:4" ht="15.75" thickBot="1">
      <c r="B12" s="105" t="s">
        <v>2</v>
      </c>
      <c r="C12" s="42">
        <f>SUM(C10:C11)</f>
        <v>17016.775000000001</v>
      </c>
      <c r="D12" s="51">
        <f>SUM(D10:D11)</f>
        <v>19649.791999999998</v>
      </c>
    </row>
    <row r="13" spans="2:4">
      <c r="B13" s="62" t="s">
        <v>100</v>
      </c>
      <c r="C13" s="41">
        <v>2983.2840000000001</v>
      </c>
      <c r="D13" s="53">
        <v>4320.8180000000002</v>
      </c>
    </row>
    <row r="14" spans="2:4">
      <c r="B14" s="33" t="s">
        <v>101</v>
      </c>
      <c r="C14" s="36">
        <v>-782.39099999999996</v>
      </c>
      <c r="D14" s="40">
        <v>-748.91300000000001</v>
      </c>
    </row>
    <row r="15" spans="2:4" ht="15.75" thickBot="1">
      <c r="B15" s="105" t="s">
        <v>3</v>
      </c>
      <c r="C15" s="42">
        <f>SUM(C13:C14)</f>
        <v>2200.893</v>
      </c>
      <c r="D15" s="51">
        <f>SUM(D13:D14)</f>
        <v>3571.9050000000002</v>
      </c>
    </row>
    <row r="16" spans="2:4">
      <c r="B16" s="62" t="s">
        <v>4</v>
      </c>
      <c r="C16" s="41">
        <v>1245.645</v>
      </c>
      <c r="D16" s="53">
        <v>822.61500000000001</v>
      </c>
    </row>
    <row r="17" spans="2:4">
      <c r="B17" s="33" t="s">
        <v>5</v>
      </c>
      <c r="C17" s="36">
        <v>-208.81100000000001</v>
      </c>
      <c r="D17" s="40">
        <v>-30.965</v>
      </c>
    </row>
    <row r="18" spans="2:4">
      <c r="B18" s="33" t="s">
        <v>6</v>
      </c>
      <c r="C18" s="23">
        <f>SUM(C16:C17)</f>
        <v>1036.8340000000001</v>
      </c>
      <c r="D18" s="52">
        <f>SUM(D16:D17)</f>
        <v>791.65</v>
      </c>
    </row>
    <row r="19" spans="2:4">
      <c r="B19" s="33" t="s">
        <v>7</v>
      </c>
      <c r="C19" s="27">
        <v>84.105999999999995</v>
      </c>
      <c r="D19" s="54">
        <v>380.59500000000003</v>
      </c>
    </row>
    <row r="20" spans="2:4" ht="25.5">
      <c r="B20" s="33" t="s">
        <v>8</v>
      </c>
      <c r="C20" s="28">
        <v>-108.92700000000001</v>
      </c>
      <c r="D20" s="54">
        <v>-190.61799999999999</v>
      </c>
    </row>
    <row r="21" spans="2:4" ht="15.75" thickBot="1">
      <c r="B21" s="105" t="s">
        <v>9</v>
      </c>
      <c r="C21" s="42">
        <f>SUM(C18:C20)</f>
        <v>1012.013</v>
      </c>
      <c r="D21" s="51">
        <f>SUM(D18:D20)</f>
        <v>981.62699999999995</v>
      </c>
    </row>
    <row r="22" spans="2:4">
      <c r="B22" s="62" t="s">
        <v>10</v>
      </c>
      <c r="C22" s="84">
        <v>-260.70499999999998</v>
      </c>
      <c r="D22" s="55">
        <v>-546.149</v>
      </c>
    </row>
    <row r="23" spans="2:4">
      <c r="B23" s="109" t="s">
        <v>11</v>
      </c>
      <c r="C23" s="27">
        <v>9.1039999999999992</v>
      </c>
      <c r="D23" s="54">
        <v>0</v>
      </c>
    </row>
    <row r="24" spans="2:4" ht="25.5">
      <c r="B24" s="33" t="s">
        <v>12</v>
      </c>
      <c r="C24" s="81">
        <f>SUM(C22:C23)</f>
        <v>-251.601</v>
      </c>
      <c r="D24" s="120">
        <f>SUM(D22:D23)</f>
        <v>-546.149</v>
      </c>
    </row>
    <row r="25" spans="2:4">
      <c r="B25" s="33" t="s">
        <v>13</v>
      </c>
      <c r="C25" s="27">
        <v>163.26400000000001</v>
      </c>
      <c r="D25" s="54">
        <v>71.685000000000002</v>
      </c>
    </row>
    <row r="26" spans="2:4" ht="25.5">
      <c r="B26" s="33" t="s">
        <v>14</v>
      </c>
      <c r="C26" s="28">
        <v>25.812000000000001</v>
      </c>
      <c r="D26" s="54">
        <v>-3.3149999999999999</v>
      </c>
    </row>
    <row r="27" spans="2:4" ht="15.75" thickBot="1">
      <c r="B27" s="66" t="s">
        <v>15</v>
      </c>
      <c r="C27" s="121">
        <f>SUM(C24:C26)</f>
        <v>-62.524999999999991</v>
      </c>
      <c r="D27" s="122">
        <f>SUM(D24:D26)</f>
        <v>-477.779</v>
      </c>
    </row>
    <row r="28" spans="2:4" ht="38.25">
      <c r="B28" s="110" t="s">
        <v>158</v>
      </c>
      <c r="C28" s="82">
        <v>-119.401</v>
      </c>
      <c r="D28" s="56">
        <v>-167.84700000000001</v>
      </c>
    </row>
    <row r="29" spans="2:4">
      <c r="B29" s="33" t="s">
        <v>102</v>
      </c>
      <c r="C29" s="27">
        <v>2017.848</v>
      </c>
      <c r="D29" s="54">
        <v>-625.32299999999998</v>
      </c>
    </row>
    <row r="30" spans="2:4" ht="25.5">
      <c r="B30" s="33" t="s">
        <v>103</v>
      </c>
      <c r="C30" s="27">
        <v>659.25300000000004</v>
      </c>
      <c r="D30" s="50">
        <v>24.129000000000001</v>
      </c>
    </row>
    <row r="31" spans="2:4">
      <c r="B31" s="33" t="s">
        <v>159</v>
      </c>
      <c r="C31" s="27">
        <v>0</v>
      </c>
      <c r="D31" s="50"/>
    </row>
    <row r="32" spans="2:4">
      <c r="B32" s="33" t="s">
        <v>104</v>
      </c>
      <c r="C32" s="27">
        <v>2.6840000000000002</v>
      </c>
      <c r="D32" s="50">
        <v>1.647</v>
      </c>
    </row>
    <row r="33" spans="2:4">
      <c r="B33" s="33" t="s">
        <v>174</v>
      </c>
      <c r="C33" s="27">
        <v>846.26</v>
      </c>
      <c r="D33" s="50"/>
    </row>
    <row r="34" spans="2:4">
      <c r="B34" s="33" t="s">
        <v>175</v>
      </c>
      <c r="C34" s="27">
        <v>0</v>
      </c>
      <c r="D34" s="50"/>
    </row>
    <row r="35" spans="2:4">
      <c r="B35" s="33" t="s">
        <v>105</v>
      </c>
      <c r="C35" s="27">
        <v>969.69100000000003</v>
      </c>
      <c r="D35" s="50">
        <v>490.23700000000002</v>
      </c>
    </row>
    <row r="36" spans="2:4" ht="15.75" thickBot="1">
      <c r="B36" s="105" t="s">
        <v>106</v>
      </c>
      <c r="C36" s="42">
        <f>SUM(C28:C35)</f>
        <v>4376.335</v>
      </c>
      <c r="D36" s="122">
        <f>SUM(D28:D35)</f>
        <v>-277.15699999999987</v>
      </c>
    </row>
    <row r="37" spans="2:4">
      <c r="B37" s="62" t="s">
        <v>107</v>
      </c>
      <c r="C37" s="47">
        <v>-13784.814</v>
      </c>
      <c r="D37" s="55">
        <v>-5990.1679999999997</v>
      </c>
    </row>
    <row r="38" spans="2:4">
      <c r="B38" s="33" t="s">
        <v>108</v>
      </c>
      <c r="C38" s="28">
        <v>-7716.3689999999997</v>
      </c>
      <c r="D38" s="54">
        <v>-6255.2039999999997</v>
      </c>
    </row>
    <row r="39" spans="2:4">
      <c r="B39" s="33" t="s">
        <v>109</v>
      </c>
      <c r="C39" s="28">
        <v>-7818.7929999999997</v>
      </c>
      <c r="D39" s="54">
        <v>-6445.3860000000004</v>
      </c>
    </row>
    <row r="40" spans="2:4" ht="15.75" thickBot="1">
      <c r="B40" s="105" t="s">
        <v>110</v>
      </c>
      <c r="C40" s="83">
        <f>SUM(C37:C39)</f>
        <v>-29319.976000000002</v>
      </c>
      <c r="D40" s="122">
        <f>SUM(D37:D39)</f>
        <v>-18690.758000000002</v>
      </c>
    </row>
    <row r="41" spans="2:4">
      <c r="B41" s="70" t="s">
        <v>16</v>
      </c>
      <c r="C41" s="82">
        <f>C12+C15+C21+C27+C36+C40</f>
        <v>-4776.4850000000042</v>
      </c>
      <c r="D41" s="103">
        <f>D12+D15+D21+D27+D36+D40</f>
        <v>4757.6299999999974</v>
      </c>
    </row>
    <row r="42" spans="2:4">
      <c r="B42" s="33" t="s">
        <v>17</v>
      </c>
      <c r="C42" s="28">
        <v>6500.7969999999996</v>
      </c>
      <c r="D42" s="54">
        <v>-226.29499999999999</v>
      </c>
    </row>
    <row r="43" spans="2:4" ht="15.75" thickBot="1">
      <c r="B43" s="66" t="s">
        <v>71</v>
      </c>
      <c r="C43" s="22">
        <f>SUM(C41:C42)</f>
        <v>1724.3119999999954</v>
      </c>
      <c r="D43" s="104">
        <f>SUM(D41:D42)</f>
        <v>4531.3349999999973</v>
      </c>
    </row>
    <row r="44" spans="2:4">
      <c r="B44" s="67" t="s">
        <v>22</v>
      </c>
      <c r="C44" s="58"/>
      <c r="D44" s="111"/>
    </row>
    <row r="45" spans="2:4" ht="23.25" customHeight="1">
      <c r="B45" s="130" t="s">
        <v>72</v>
      </c>
      <c r="C45" s="131"/>
      <c r="D45" s="132"/>
    </row>
    <row r="46" spans="2:4" ht="25.5">
      <c r="B46" s="33" t="s">
        <v>23</v>
      </c>
      <c r="C46" s="59"/>
      <c r="D46" s="112"/>
    </row>
    <row r="47" spans="2:4">
      <c r="B47" s="85" t="s">
        <v>24</v>
      </c>
      <c r="C47" s="27">
        <v>120.64</v>
      </c>
      <c r="D47" s="54">
        <v>54.994999999999997</v>
      </c>
    </row>
    <row r="48" spans="2:4" ht="25.5">
      <c r="B48" s="85" t="s">
        <v>25</v>
      </c>
      <c r="C48" s="27">
        <v>0</v>
      </c>
      <c r="D48" s="40">
        <v>40.201999999999998</v>
      </c>
    </row>
    <row r="49" spans="2:4" ht="25.5">
      <c r="B49" s="85" t="s">
        <v>148</v>
      </c>
      <c r="C49" s="27">
        <v>-629.66999999999996</v>
      </c>
      <c r="D49" s="57">
        <v>469.81799999999998</v>
      </c>
    </row>
    <row r="50" spans="2:4" ht="25.5">
      <c r="B50" s="113" t="s">
        <v>26</v>
      </c>
      <c r="C50" s="27">
        <f>C47+C48+C49</f>
        <v>-509.03</v>
      </c>
      <c r="D50" s="50">
        <f>D47+D48+D49</f>
        <v>565.01499999999999</v>
      </c>
    </row>
    <row r="51" spans="2:4">
      <c r="B51" s="64" t="s">
        <v>27</v>
      </c>
      <c r="C51" s="27">
        <f>C50</f>
        <v>-509.03</v>
      </c>
      <c r="D51" s="50">
        <f>D50</f>
        <v>565.01499999999999</v>
      </c>
    </row>
    <row r="52" spans="2:4" ht="15.75" thickBot="1">
      <c r="B52" s="66" t="s">
        <v>111</v>
      </c>
      <c r="C52" s="22">
        <f>C43+C51</f>
        <v>1215.2819999999954</v>
      </c>
      <c r="D52" s="104">
        <f>D43+D51</f>
        <v>5096.3499999999976</v>
      </c>
    </row>
    <row r="53" spans="2:4">
      <c r="B53" s="70" t="s">
        <v>19</v>
      </c>
      <c r="C53" s="123"/>
      <c r="D53" s="124"/>
    </row>
    <row r="54" spans="2:4">
      <c r="B54" s="33" t="s">
        <v>20</v>
      </c>
      <c r="C54" s="36">
        <v>1359.1884919894078</v>
      </c>
      <c r="D54" s="40">
        <v>2721.4169999999999</v>
      </c>
    </row>
    <row r="55" spans="2:4">
      <c r="B55" s="33" t="s">
        <v>21</v>
      </c>
      <c r="C55" s="127">
        <v>365.12350801059324</v>
      </c>
      <c r="D55" s="40">
        <v>1809.9179999999999</v>
      </c>
    </row>
    <row r="56" spans="2:4" ht="15.75" thickBot="1">
      <c r="B56" s="125" t="s">
        <v>18</v>
      </c>
      <c r="C56" s="102">
        <f>C54+C55</f>
        <v>1724.312000000001</v>
      </c>
      <c r="D56" s="126">
        <f>D54+D55</f>
        <v>4531.335</v>
      </c>
    </row>
    <row r="57" spans="2:4">
      <c r="B57" s="67" t="s">
        <v>28</v>
      </c>
      <c r="C57" s="34"/>
      <c r="D57" s="114"/>
    </row>
    <row r="58" spans="2:4">
      <c r="B58" s="33" t="s">
        <v>20</v>
      </c>
      <c r="C58" s="77">
        <v>1076.7404919894077</v>
      </c>
      <c r="D58" s="40">
        <v>3078.9490000000001</v>
      </c>
    </row>
    <row r="59" spans="2:4">
      <c r="B59" s="33" t="s">
        <v>21</v>
      </c>
      <c r="C59" s="36">
        <v>138.54150801059325</v>
      </c>
      <c r="D59" s="40">
        <v>2017.4010000000001</v>
      </c>
    </row>
    <row r="60" spans="2:4">
      <c r="B60" s="64" t="s">
        <v>29</v>
      </c>
      <c r="C60" s="23">
        <f>SUM(C58:C59)</f>
        <v>1215.2820000000011</v>
      </c>
      <c r="D60" s="52">
        <f>SUM(D58:D59)</f>
        <v>5096.3500000000004</v>
      </c>
    </row>
    <row r="61" spans="2:4" ht="15.75" thickBot="1">
      <c r="B61" s="66" t="s">
        <v>96</v>
      </c>
      <c r="C61" s="102">
        <f>C54/18750000*1000000</f>
        <v>72.490052906101752</v>
      </c>
      <c r="D61" s="102">
        <f>D54/18750000*1000000</f>
        <v>145.14224000000002</v>
      </c>
    </row>
    <row r="62" spans="2:4">
      <c r="B62" s="5" t="s">
        <v>187</v>
      </c>
    </row>
    <row r="63" spans="2:4" ht="9" customHeight="1">
      <c r="B63" s="88"/>
      <c r="C63" s="60"/>
      <c r="D63" s="115"/>
    </row>
    <row r="64" spans="2:4" ht="20.25" customHeight="1">
      <c r="B64" s="5" t="s">
        <v>152</v>
      </c>
      <c r="C64" s="5"/>
      <c r="D64" s="4"/>
    </row>
    <row r="65" spans="2:4" ht="9.75" customHeight="1">
      <c r="B65" s="5" t="s">
        <v>80</v>
      </c>
      <c r="C65" s="5"/>
      <c r="D65" s="5"/>
    </row>
    <row r="66" spans="2:4">
      <c r="B66" s="5" t="s">
        <v>157</v>
      </c>
      <c r="C66" s="5"/>
      <c r="D66" s="5"/>
    </row>
    <row r="67" spans="2:4" ht="12" customHeight="1">
      <c r="B67" s="5" t="s">
        <v>81</v>
      </c>
      <c r="C67" s="20"/>
      <c r="D67" s="5"/>
    </row>
    <row r="68" spans="2:4" ht="11.25" customHeight="1">
      <c r="C68" s="5"/>
      <c r="D68" s="5"/>
    </row>
    <row r="69" spans="2:4">
      <c r="B69" s="5"/>
      <c r="C69" s="5"/>
      <c r="D69" s="5"/>
    </row>
  </sheetData>
  <mergeCells count="7">
    <mergeCell ref="B2:D2"/>
    <mergeCell ref="B3:D3"/>
    <mergeCell ref="B45:D45"/>
    <mergeCell ref="B8:B9"/>
    <mergeCell ref="B4:D4"/>
    <mergeCell ref="B5:D5"/>
    <mergeCell ref="B6:D6"/>
  </mergeCells>
  <pageMargins left="0.70866141732283472" right="0.70866141732283472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4"/>
  <sheetViews>
    <sheetView tabSelected="1" topLeftCell="A46" workbookViewId="0">
      <selection activeCell="E36" sqref="E36"/>
    </sheetView>
  </sheetViews>
  <sheetFormatPr defaultRowHeight="15"/>
  <cols>
    <col min="1" max="1" width="2.42578125" style="78" customWidth="1"/>
    <col min="2" max="2" width="64.140625" style="78" customWidth="1"/>
    <col min="3" max="3" width="14.85546875" style="78" customWidth="1"/>
    <col min="4" max="4" width="15.85546875" style="107" customWidth="1"/>
    <col min="5" max="16384" width="9.140625" style="78"/>
  </cols>
  <sheetData>
    <row r="1" spans="2:4">
      <c r="B1" s="137" t="s">
        <v>77</v>
      </c>
      <c r="C1" s="137"/>
      <c r="D1" s="137"/>
    </row>
    <row r="2" spans="2:4">
      <c r="B2" s="137" t="s">
        <v>168</v>
      </c>
      <c r="C2" s="137"/>
      <c r="D2" s="137"/>
    </row>
    <row r="3" spans="2:4">
      <c r="B3" s="137" t="s">
        <v>78</v>
      </c>
      <c r="C3" s="137"/>
      <c r="D3" s="137"/>
    </row>
    <row r="4" spans="2:4" ht="6.75" customHeight="1">
      <c r="B4" s="79"/>
      <c r="C4" s="79"/>
      <c r="D4" s="79"/>
    </row>
    <row r="5" spans="2:4">
      <c r="B5" s="135" t="s">
        <v>90</v>
      </c>
      <c r="C5" s="135"/>
      <c r="D5" s="135"/>
    </row>
    <row r="6" spans="2:4">
      <c r="B6" s="135" t="s">
        <v>89</v>
      </c>
      <c r="C6" s="135"/>
      <c r="D6" s="135"/>
    </row>
    <row r="7" spans="2:4">
      <c r="B7" s="135" t="s">
        <v>91</v>
      </c>
      <c r="C7" s="135"/>
      <c r="D7" s="135"/>
    </row>
    <row r="8" spans="2:4" ht="7.5" customHeight="1" thickBot="1">
      <c r="B8" s="75"/>
      <c r="C8" s="75"/>
      <c r="D8" s="75"/>
    </row>
    <row r="9" spans="2:4" ht="15" customHeight="1">
      <c r="B9" s="133"/>
      <c r="C9" s="98" t="s">
        <v>184</v>
      </c>
      <c r="D9" s="99" t="s">
        <v>185</v>
      </c>
    </row>
    <row r="10" spans="2:4" ht="15.75" customHeight="1" thickBot="1">
      <c r="B10" s="138"/>
      <c r="C10" s="80" t="s">
        <v>151</v>
      </c>
      <c r="D10" s="80" t="s">
        <v>151</v>
      </c>
    </row>
    <row r="11" spans="2:4">
      <c r="B11" s="70" t="s">
        <v>30</v>
      </c>
      <c r="C11" s="100"/>
      <c r="D11" s="101"/>
    </row>
    <row r="12" spans="2:4">
      <c r="B12" s="33" t="s">
        <v>31</v>
      </c>
      <c r="C12" s="27">
        <v>111366.283</v>
      </c>
      <c r="D12" s="49">
        <v>131338.08499999999</v>
      </c>
    </row>
    <row r="13" spans="2:4">
      <c r="B13" s="33" t="s">
        <v>32</v>
      </c>
      <c r="C13" s="27">
        <v>3997.6370000000002</v>
      </c>
      <c r="D13" s="49">
        <v>5399.893</v>
      </c>
    </row>
    <row r="14" spans="2:4" ht="25.5">
      <c r="B14" s="33" t="s">
        <v>33</v>
      </c>
      <c r="C14" s="27">
        <v>22324.014999999999</v>
      </c>
      <c r="D14" s="49">
        <v>23544.337</v>
      </c>
    </row>
    <row r="15" spans="2:4">
      <c r="B15" s="33" t="s">
        <v>34</v>
      </c>
      <c r="C15" s="27">
        <v>45676.868999999999</v>
      </c>
      <c r="D15" s="49">
        <v>62752.425000000003</v>
      </c>
    </row>
    <row r="16" spans="2:4">
      <c r="B16" s="33" t="s">
        <v>35</v>
      </c>
      <c r="C16" s="27">
        <v>1754467.5179999999</v>
      </c>
      <c r="D16" s="49">
        <v>1808796.5660000001</v>
      </c>
    </row>
    <row r="17" spans="2:4">
      <c r="B17" s="33" t="s">
        <v>36</v>
      </c>
      <c r="C17" s="27">
        <v>89794.403999999995</v>
      </c>
      <c r="D17" s="49">
        <v>88672.828999999998</v>
      </c>
    </row>
    <row r="18" spans="2:4">
      <c r="B18" s="33" t="s">
        <v>156</v>
      </c>
      <c r="C18" s="44">
        <v>0</v>
      </c>
      <c r="D18" s="49">
        <v>31140.992999999999</v>
      </c>
    </row>
    <row r="19" spans="2:4">
      <c r="B19" s="33" t="s">
        <v>92</v>
      </c>
      <c r="C19" s="27">
        <v>15245.241</v>
      </c>
      <c r="D19" s="49">
        <v>14740.632</v>
      </c>
    </row>
    <row r="20" spans="2:4">
      <c r="B20" s="33" t="s">
        <v>37</v>
      </c>
      <c r="C20" s="27">
        <v>39797.982000000004</v>
      </c>
      <c r="D20" s="49">
        <v>45289.667000000001</v>
      </c>
    </row>
    <row r="21" spans="2:4">
      <c r="B21" s="33" t="s">
        <v>112</v>
      </c>
      <c r="C21" s="27">
        <v>47709.519</v>
      </c>
      <c r="D21" s="49">
        <v>48187.478000000003</v>
      </c>
    </row>
    <row r="22" spans="2:4">
      <c r="B22" s="33" t="s">
        <v>195</v>
      </c>
      <c r="C22" s="27">
        <v>18807.982</v>
      </c>
      <c r="D22" s="49">
        <v>18684.560000000001</v>
      </c>
    </row>
    <row r="23" spans="2:4">
      <c r="B23" s="33" t="s">
        <v>38</v>
      </c>
      <c r="C23" s="27">
        <v>2582.4349999999999</v>
      </c>
      <c r="D23" s="49">
        <v>2759.02</v>
      </c>
    </row>
    <row r="24" spans="2:4">
      <c r="B24" s="33" t="s">
        <v>113</v>
      </c>
      <c r="C24" s="27">
        <v>17376.885999999999</v>
      </c>
      <c r="D24" s="49">
        <v>17796.451000000001</v>
      </c>
    </row>
    <row r="25" spans="2:4">
      <c r="B25" s="33" t="s">
        <v>114</v>
      </c>
      <c r="C25" s="27">
        <v>3540.105</v>
      </c>
      <c r="D25" s="49">
        <v>2891.5059999999999</v>
      </c>
    </row>
    <row r="26" spans="2:4">
      <c r="B26" s="33" t="s">
        <v>39</v>
      </c>
      <c r="C26" s="27">
        <v>1368.7159999999999</v>
      </c>
      <c r="D26" s="49">
        <v>709.01499999999999</v>
      </c>
    </row>
    <row r="27" spans="2:4" ht="15.75" thickBot="1">
      <c r="B27" s="66" t="s">
        <v>40</v>
      </c>
      <c r="C27" s="22">
        <f>SUM(C12:C26)</f>
        <v>2174055.5919999997</v>
      </c>
      <c r="D27" s="102">
        <f>SUM(D12:D26)</f>
        <v>2302703.4570000004</v>
      </c>
    </row>
    <row r="28" spans="2:4">
      <c r="B28" s="70" t="s">
        <v>41</v>
      </c>
      <c r="C28" s="41"/>
      <c r="D28" s="103"/>
    </row>
    <row r="29" spans="2:4">
      <c r="B29" s="33" t="s">
        <v>115</v>
      </c>
      <c r="C29" s="27">
        <v>27414.637999999999</v>
      </c>
      <c r="D29" s="50">
        <v>30691.18</v>
      </c>
    </row>
    <row r="30" spans="2:4">
      <c r="B30" s="33" t="s">
        <v>116</v>
      </c>
      <c r="C30" s="27">
        <v>100786.477</v>
      </c>
      <c r="D30" s="50">
        <v>108277.848</v>
      </c>
    </row>
    <row r="31" spans="2:4" ht="25.5">
      <c r="B31" s="33" t="s">
        <v>42</v>
      </c>
      <c r="C31" s="27">
        <v>11982.627</v>
      </c>
      <c r="D31" s="50">
        <v>14041.154</v>
      </c>
    </row>
    <row r="32" spans="2:4">
      <c r="B32" s="33" t="s">
        <v>43</v>
      </c>
      <c r="C32" s="27">
        <v>1621770.605</v>
      </c>
      <c r="D32" s="50">
        <v>1678919.2779999999</v>
      </c>
    </row>
    <row r="33" spans="2:4">
      <c r="B33" s="33" t="s">
        <v>117</v>
      </c>
      <c r="C33" s="27">
        <v>29725.762999999999</v>
      </c>
      <c r="D33" s="50">
        <v>25240.248</v>
      </c>
    </row>
    <row r="34" spans="2:4">
      <c r="B34" s="33" t="s">
        <v>118</v>
      </c>
      <c r="C34" s="27">
        <v>96832.506999999998</v>
      </c>
      <c r="D34" s="50">
        <v>94981.985000000001</v>
      </c>
    </row>
    <row r="35" spans="2:4">
      <c r="B35" s="33" t="s">
        <v>146</v>
      </c>
      <c r="C35" s="27">
        <v>61549.678999999996</v>
      </c>
      <c r="D35" s="50">
        <v>83636.307000000001</v>
      </c>
    </row>
    <row r="36" spans="2:4">
      <c r="B36" s="33" t="s">
        <v>44</v>
      </c>
      <c r="C36" s="27">
        <v>5424.0649999999996</v>
      </c>
      <c r="D36" s="50">
        <v>5671.4350000000004</v>
      </c>
    </row>
    <row r="37" spans="2:4">
      <c r="B37" s="33" t="s">
        <v>119</v>
      </c>
      <c r="C37" s="27">
        <v>7216.5860000000002</v>
      </c>
      <c r="D37" s="50">
        <v>13924.373</v>
      </c>
    </row>
    <row r="38" spans="2:4">
      <c r="B38" s="33" t="s">
        <v>93</v>
      </c>
      <c r="C38" s="27">
        <v>10567.79</v>
      </c>
      <c r="D38" s="50">
        <v>7799.49</v>
      </c>
    </row>
    <row r="39" spans="2:4">
      <c r="B39" s="33" t="s">
        <v>120</v>
      </c>
      <c r="C39" s="27">
        <v>131.02600000000001</v>
      </c>
      <c r="D39" s="44">
        <v>0</v>
      </c>
    </row>
    <row r="40" spans="2:4" ht="15.75" thickBot="1">
      <c r="B40" s="66" t="s">
        <v>45</v>
      </c>
      <c r="C40" s="22">
        <f>SUM(C29:C39)</f>
        <v>1973401.763</v>
      </c>
      <c r="D40" s="104">
        <f>SUM(D29:D39)</f>
        <v>2063183.298</v>
      </c>
    </row>
    <row r="41" spans="2:4">
      <c r="B41" s="70" t="s">
        <v>46</v>
      </c>
      <c r="C41" s="41"/>
      <c r="D41" s="103"/>
    </row>
    <row r="42" spans="2:4">
      <c r="B42" s="33" t="s">
        <v>47</v>
      </c>
      <c r="C42" s="27">
        <v>18750</v>
      </c>
      <c r="D42" s="44">
        <v>18750</v>
      </c>
    </row>
    <row r="43" spans="2:4">
      <c r="B43" s="33" t="s">
        <v>94</v>
      </c>
      <c r="C43" s="27">
        <v>177.851</v>
      </c>
      <c r="D43" s="44">
        <v>164.42599999999999</v>
      </c>
    </row>
    <row r="44" spans="2:4" ht="16.5" customHeight="1">
      <c r="B44" s="33" t="s">
        <v>95</v>
      </c>
      <c r="C44" s="27">
        <v>-159.11799999999999</v>
      </c>
      <c r="D44" s="44">
        <v>-234.125</v>
      </c>
    </row>
    <row r="45" spans="2:4" ht="25.5">
      <c r="B45" s="33" t="s">
        <v>169</v>
      </c>
      <c r="C45" s="27">
        <v>1.58</v>
      </c>
      <c r="D45" s="44">
        <v>0</v>
      </c>
    </row>
    <row r="46" spans="2:4" ht="38.25">
      <c r="B46" s="33" t="s">
        <v>170</v>
      </c>
      <c r="C46" s="27">
        <v>1181.683</v>
      </c>
      <c r="D46" s="44">
        <v>0</v>
      </c>
    </row>
    <row r="47" spans="2:4" ht="25.5">
      <c r="B47" s="33" t="s">
        <v>171</v>
      </c>
      <c r="C47" s="27">
        <v>670.36199999999997</v>
      </c>
      <c r="D47" s="44">
        <v>0</v>
      </c>
    </row>
    <row r="48" spans="2:4">
      <c r="B48" s="33" t="s">
        <v>147</v>
      </c>
      <c r="C48" s="27">
        <v>1071.932</v>
      </c>
      <c r="D48" s="44">
        <v>1389.124</v>
      </c>
    </row>
    <row r="49" spans="2:4">
      <c r="B49" s="33" t="s">
        <v>121</v>
      </c>
      <c r="C49" s="27">
        <v>88.602999999999994</v>
      </c>
      <c r="D49" s="44">
        <v>7549.357</v>
      </c>
    </row>
    <row r="50" spans="2:4">
      <c r="B50" s="33" t="s">
        <v>122</v>
      </c>
      <c r="C50" s="44">
        <v>0</v>
      </c>
      <c r="D50" s="44">
        <v>10340.332</v>
      </c>
    </row>
    <row r="51" spans="2:4">
      <c r="B51" s="33" t="s">
        <v>49</v>
      </c>
      <c r="C51" s="28">
        <v>108973.989</v>
      </c>
      <c r="D51" s="44">
        <v>116665.92</v>
      </c>
    </row>
    <row r="52" spans="2:4" ht="15.75" thickBot="1">
      <c r="B52" s="105" t="s">
        <v>50</v>
      </c>
      <c r="C52" s="42">
        <v>130756.882</v>
      </c>
      <c r="D52" s="51">
        <v>154625.03400000001</v>
      </c>
    </row>
    <row r="53" spans="2:4">
      <c r="B53" s="62" t="s">
        <v>51</v>
      </c>
      <c r="C53" s="41">
        <v>69896.945999999996</v>
      </c>
      <c r="D53" s="45">
        <v>84895.125</v>
      </c>
    </row>
    <row r="54" spans="2:4">
      <c r="B54" s="64" t="s">
        <v>52</v>
      </c>
      <c r="C54" s="23">
        <v>200653.82800000001</v>
      </c>
      <c r="D54" s="52">
        <v>239520.15900000001</v>
      </c>
    </row>
    <row r="55" spans="2:4" ht="15.75" thickBot="1">
      <c r="B55" s="66" t="s">
        <v>53</v>
      </c>
      <c r="C55" s="22">
        <f>C54+C40</f>
        <v>2174055.591</v>
      </c>
      <c r="D55" s="104">
        <f>D40+D54</f>
        <v>2302703.4569999999</v>
      </c>
    </row>
    <row r="56" spans="2:4" ht="16.5" customHeight="1">
      <c r="B56" s="5" t="s">
        <v>187</v>
      </c>
      <c r="C56" s="5"/>
      <c r="D56" s="5"/>
    </row>
    <row r="57" spans="2:4" ht="15.75" customHeight="1">
      <c r="B57" s="136" t="s">
        <v>193</v>
      </c>
      <c r="C57" s="136"/>
      <c r="D57" s="136"/>
    </row>
    <row r="58" spans="2:4" ht="17.25" customHeight="1">
      <c r="B58" s="136" t="s">
        <v>194</v>
      </c>
      <c r="C58" s="136"/>
      <c r="D58" s="136"/>
    </row>
    <row r="59" spans="2:4" ht="13.5" customHeight="1">
      <c r="D59" s="106"/>
    </row>
    <row r="60" spans="2:4" ht="28.5" customHeight="1">
      <c r="B60" s="5" t="s">
        <v>152</v>
      </c>
      <c r="C60" s="5"/>
      <c r="D60" s="4"/>
    </row>
    <row r="61" spans="2:4">
      <c r="B61" s="5" t="s">
        <v>80</v>
      </c>
      <c r="C61" s="5"/>
      <c r="D61" s="5"/>
    </row>
    <row r="62" spans="2:4" ht="23.25" customHeight="1">
      <c r="B62" s="5" t="s">
        <v>157</v>
      </c>
      <c r="C62" s="5"/>
      <c r="D62" s="5"/>
    </row>
    <row r="63" spans="2:4">
      <c r="B63" s="5" t="s">
        <v>81</v>
      </c>
      <c r="C63" s="20"/>
      <c r="D63" s="5"/>
    </row>
    <row r="64" spans="2:4">
      <c r="C64" s="5"/>
      <c r="D64" s="5"/>
    </row>
  </sheetData>
  <mergeCells count="9">
    <mergeCell ref="B57:D57"/>
    <mergeCell ref="B58:D58"/>
    <mergeCell ref="B1:D1"/>
    <mergeCell ref="B2:D2"/>
    <mergeCell ref="B9:B10"/>
    <mergeCell ref="B3:D3"/>
    <mergeCell ref="B5:D5"/>
    <mergeCell ref="B6:D6"/>
    <mergeCell ref="B7:D7"/>
  </mergeCells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4"/>
  <sheetViews>
    <sheetView workbookViewId="0">
      <selection activeCell="B55" sqref="B55"/>
    </sheetView>
  </sheetViews>
  <sheetFormatPr defaultRowHeight="15"/>
  <cols>
    <col min="1" max="1" width="6.28515625" style="1" customWidth="1"/>
    <col min="2" max="2" width="48.140625" style="78" customWidth="1"/>
    <col min="3" max="4" width="19.7109375" style="1" customWidth="1"/>
    <col min="5" max="16384" width="9.140625" style="1"/>
  </cols>
  <sheetData>
    <row r="2" spans="2:4" ht="15.75">
      <c r="B2" s="145" t="s">
        <v>83</v>
      </c>
      <c r="C2" s="145"/>
      <c r="D2" s="145"/>
    </row>
    <row r="3" spans="2:4">
      <c r="B3" s="146" t="s">
        <v>168</v>
      </c>
      <c r="C3" s="146"/>
      <c r="D3" s="146"/>
    </row>
    <row r="4" spans="2:4">
      <c r="B4" s="146" t="s">
        <v>84</v>
      </c>
      <c r="C4" s="146"/>
      <c r="D4" s="146"/>
    </row>
    <row r="5" spans="2:4">
      <c r="B5" s="135" t="s">
        <v>90</v>
      </c>
      <c r="C5" s="135"/>
      <c r="D5" s="135"/>
    </row>
    <row r="6" spans="2:4">
      <c r="B6" s="135" t="s">
        <v>79</v>
      </c>
      <c r="C6" s="135"/>
      <c r="D6" s="135"/>
    </row>
    <row r="7" spans="2:4">
      <c r="B7" s="135" t="s">
        <v>89</v>
      </c>
      <c r="C7" s="135"/>
      <c r="D7" s="135"/>
    </row>
    <row r="8" spans="2:4">
      <c r="B8" s="135" t="s">
        <v>91</v>
      </c>
      <c r="C8" s="135"/>
      <c r="D8" s="135"/>
    </row>
    <row r="9" spans="2:4" ht="30" customHeight="1" thickBot="1"/>
    <row r="10" spans="2:4">
      <c r="B10" s="150"/>
      <c r="C10" s="91" t="s">
        <v>186</v>
      </c>
      <c r="D10" s="92" t="s">
        <v>173</v>
      </c>
    </row>
    <row r="11" spans="2:4" ht="17.25" customHeight="1">
      <c r="B11" s="151"/>
      <c r="C11" s="93" t="s">
        <v>151</v>
      </c>
      <c r="D11" s="94" t="s">
        <v>151</v>
      </c>
    </row>
    <row r="12" spans="2:4" ht="26.25" customHeight="1" thickBot="1">
      <c r="B12" s="147" t="s">
        <v>54</v>
      </c>
      <c r="C12" s="148"/>
      <c r="D12" s="149"/>
    </row>
    <row r="13" spans="2:4" ht="18.75" customHeight="1">
      <c r="B13" s="62" t="s">
        <v>0</v>
      </c>
      <c r="C13" s="41">
        <v>26704</v>
      </c>
      <c r="D13" s="63">
        <v>40229</v>
      </c>
    </row>
    <row r="14" spans="2:4" ht="18.75" customHeight="1">
      <c r="B14" s="33" t="s">
        <v>1</v>
      </c>
      <c r="C14" s="28">
        <v>-29002.51</v>
      </c>
      <c r="D14" s="28">
        <v>-31574</v>
      </c>
    </row>
    <row r="15" spans="2:4" ht="18.75" customHeight="1">
      <c r="B15" s="33" t="s">
        <v>100</v>
      </c>
      <c r="C15" s="27">
        <v>2925.067</v>
      </c>
      <c r="D15" s="43">
        <v>3969</v>
      </c>
    </row>
    <row r="16" spans="2:4" ht="18.75" customHeight="1">
      <c r="B16" s="33" t="s">
        <v>101</v>
      </c>
      <c r="C16" s="28">
        <v>-751.06700000000001</v>
      </c>
      <c r="D16" s="28">
        <v>-786</v>
      </c>
    </row>
    <row r="17" spans="2:4" ht="18.75" customHeight="1">
      <c r="B17" s="33" t="s">
        <v>123</v>
      </c>
      <c r="C17" s="27">
        <v>1083</v>
      </c>
      <c r="D17" s="43">
        <v>705</v>
      </c>
    </row>
    <row r="18" spans="2:4">
      <c r="B18" s="33" t="s">
        <v>124</v>
      </c>
      <c r="C18" s="28">
        <v>-213</v>
      </c>
      <c r="D18" s="28">
        <v>-92</v>
      </c>
    </row>
    <row r="19" spans="2:4" ht="18.75" customHeight="1">
      <c r="B19" s="33" t="s">
        <v>125</v>
      </c>
      <c r="C19" s="28">
        <v>-253</v>
      </c>
      <c r="D19" s="28">
        <v>-539</v>
      </c>
    </row>
    <row r="20" spans="2:4" ht="63.75" customHeight="1">
      <c r="B20" s="33" t="s">
        <v>126</v>
      </c>
      <c r="C20" s="27">
        <v>327</v>
      </c>
      <c r="D20" s="43">
        <v>537</v>
      </c>
    </row>
    <row r="21" spans="2:4" ht="18.75" customHeight="1">
      <c r="B21" s="33" t="s">
        <v>127</v>
      </c>
      <c r="C21" s="27">
        <v>2492</v>
      </c>
      <c r="D21" s="43">
        <v>764</v>
      </c>
    </row>
    <row r="22" spans="2:4" ht="18.75" customHeight="1">
      <c r="B22" s="33" t="s">
        <v>128</v>
      </c>
      <c r="C22" s="27">
        <v>0</v>
      </c>
      <c r="D22" s="43">
        <v>0</v>
      </c>
    </row>
    <row r="23" spans="2:4" ht="18.75" customHeight="1">
      <c r="B23" s="33" t="s">
        <v>129</v>
      </c>
      <c r="C23" s="28">
        <v>-243</v>
      </c>
      <c r="D23" s="43">
        <v>740</v>
      </c>
    </row>
    <row r="24" spans="2:4" ht="33" customHeight="1">
      <c r="B24" s="33" t="s">
        <v>130</v>
      </c>
      <c r="C24" s="28">
        <v>-11612.305</v>
      </c>
      <c r="D24" s="28">
        <v>-10190</v>
      </c>
    </row>
    <row r="25" spans="2:4" ht="18.75" customHeight="1">
      <c r="B25" s="64" t="s">
        <v>55</v>
      </c>
      <c r="C25" s="23"/>
      <c r="D25" s="35"/>
    </row>
    <row r="26" spans="2:4" ht="33" customHeight="1">
      <c r="B26" s="33" t="s">
        <v>32</v>
      </c>
      <c r="C26" s="27">
        <v>2594</v>
      </c>
      <c r="D26" s="43">
        <v>3678</v>
      </c>
    </row>
    <row r="27" spans="2:4" ht="18.75" customHeight="1">
      <c r="B27" s="33" t="s">
        <v>37</v>
      </c>
      <c r="C27" s="27">
        <v>3789</v>
      </c>
      <c r="D27" s="43">
        <v>6446</v>
      </c>
    </row>
    <row r="28" spans="2:4" ht="48" customHeight="1">
      <c r="B28" s="33" t="s">
        <v>33</v>
      </c>
      <c r="C28" s="28">
        <v>-1199</v>
      </c>
      <c r="D28" s="43">
        <v>41568</v>
      </c>
    </row>
    <row r="29" spans="2:4" ht="18.75" customHeight="1">
      <c r="B29" s="33" t="s">
        <v>56</v>
      </c>
      <c r="C29" s="28">
        <v>-23261</v>
      </c>
      <c r="D29" s="28">
        <v>-21230</v>
      </c>
    </row>
    <row r="30" spans="2:4" ht="18.75" customHeight="1">
      <c r="B30" s="33" t="s">
        <v>131</v>
      </c>
      <c r="C30" s="27">
        <v>7839.1329999999998</v>
      </c>
      <c r="D30" s="28">
        <v>-1934</v>
      </c>
    </row>
    <row r="31" spans="2:4" ht="18.75" customHeight="1">
      <c r="B31" s="64" t="s">
        <v>57</v>
      </c>
      <c r="C31" s="23"/>
      <c r="D31" s="35"/>
    </row>
    <row r="32" spans="2:4" ht="18.75" customHeight="1">
      <c r="B32" s="33" t="s">
        <v>132</v>
      </c>
      <c r="C32" s="28">
        <v>-3283</v>
      </c>
      <c r="D32" s="28">
        <v>-3283</v>
      </c>
    </row>
    <row r="33" spans="2:4" ht="18.75" customHeight="1">
      <c r="B33" s="33" t="s">
        <v>116</v>
      </c>
      <c r="C33" s="28">
        <v>-10327</v>
      </c>
      <c r="D33" s="28">
        <v>-2375</v>
      </c>
    </row>
    <row r="34" spans="2:4" ht="18.75" customHeight="1">
      <c r="B34" s="33" t="s">
        <v>133</v>
      </c>
      <c r="C34" s="28">
        <v>-10943.311999999998</v>
      </c>
      <c r="D34" s="43">
        <v>107174</v>
      </c>
    </row>
    <row r="35" spans="2:4" ht="18.75" customHeight="1">
      <c r="B35" s="33" t="s">
        <v>58</v>
      </c>
      <c r="C35" s="28">
        <v>-20476</v>
      </c>
      <c r="D35" s="28">
        <v>-64431</v>
      </c>
    </row>
    <row r="36" spans="2:4" ht="18.75" customHeight="1">
      <c r="B36" s="33" t="s">
        <v>134</v>
      </c>
      <c r="C36" s="27">
        <v>1198</v>
      </c>
      <c r="D36" s="43">
        <v>404</v>
      </c>
    </row>
    <row r="37" spans="2:4" ht="45" customHeight="1">
      <c r="B37" s="64" t="s">
        <v>135</v>
      </c>
      <c r="C37" s="90">
        <f>SUM(C13:C36)</f>
        <v>-62612.993999999999</v>
      </c>
      <c r="D37" s="35">
        <f>SUM(D13:D36)</f>
        <v>69780</v>
      </c>
    </row>
    <row r="38" spans="2:4" ht="18.75" customHeight="1">
      <c r="B38" s="33" t="s">
        <v>59</v>
      </c>
      <c r="C38" s="28">
        <v>-667</v>
      </c>
      <c r="D38" s="39">
        <v>-1477</v>
      </c>
    </row>
    <row r="39" spans="2:4" ht="38.25" customHeight="1" thickBot="1">
      <c r="B39" s="66" t="s">
        <v>136</v>
      </c>
      <c r="C39" s="83">
        <f>SUM(C37:C38)</f>
        <v>-63279.993999999999</v>
      </c>
      <c r="D39" s="48">
        <f>SUM(D37:D38)</f>
        <v>68303</v>
      </c>
    </row>
    <row r="40" spans="2:4">
      <c r="B40" s="70"/>
      <c r="C40" s="41"/>
      <c r="D40" s="63"/>
    </row>
    <row r="41" spans="2:4" ht="27.75" customHeight="1">
      <c r="B41" s="139" t="s">
        <v>60</v>
      </c>
      <c r="C41" s="140"/>
      <c r="D41" s="141"/>
    </row>
    <row r="42" spans="2:4" ht="33" customHeight="1">
      <c r="B42" s="33" t="s">
        <v>137</v>
      </c>
      <c r="C42" s="27"/>
      <c r="D42" s="39">
        <v>-570641</v>
      </c>
    </row>
    <row r="43" spans="2:4" ht="33" customHeight="1">
      <c r="B43" s="33" t="s">
        <v>138</v>
      </c>
      <c r="C43" s="27">
        <v>18217</v>
      </c>
      <c r="D43" s="43">
        <v>484217</v>
      </c>
    </row>
    <row r="44" spans="2:4" ht="33" customHeight="1">
      <c r="B44" s="33" t="s">
        <v>139</v>
      </c>
      <c r="C44" s="27"/>
      <c r="D44" s="43">
        <v>2400</v>
      </c>
    </row>
    <row r="45" spans="2:4" ht="33" customHeight="1">
      <c r="B45" s="33" t="s">
        <v>191</v>
      </c>
      <c r="C45" s="27"/>
      <c r="D45" s="43">
        <v>2</v>
      </c>
    </row>
    <row r="46" spans="2:4" ht="33" customHeight="1">
      <c r="B46" s="33" t="s">
        <v>160</v>
      </c>
      <c r="C46" s="61">
        <v>17</v>
      </c>
      <c r="D46" s="65"/>
    </row>
    <row r="47" spans="2:4" ht="33" customHeight="1">
      <c r="B47" s="33" t="s">
        <v>140</v>
      </c>
      <c r="C47" s="28">
        <v>-854</v>
      </c>
      <c r="D47" s="39">
        <v>-535</v>
      </c>
    </row>
    <row r="48" spans="2:4" ht="33" customHeight="1">
      <c r="B48" s="33" t="s">
        <v>141</v>
      </c>
      <c r="C48" s="27">
        <v>18</v>
      </c>
      <c r="D48" s="43">
        <v>230</v>
      </c>
    </row>
    <row r="49" spans="2:4" ht="25.5">
      <c r="B49" s="33" t="s">
        <v>163</v>
      </c>
      <c r="C49" s="27">
        <v>24540</v>
      </c>
      <c r="D49" s="43"/>
    </row>
    <row r="50" spans="2:4" ht="25.5">
      <c r="B50" s="33" t="s">
        <v>192</v>
      </c>
      <c r="C50" s="61"/>
      <c r="D50" s="39">
        <v>-7923</v>
      </c>
    </row>
    <row r="51" spans="2:4" ht="33" customHeight="1" thickBot="1">
      <c r="B51" s="66" t="s">
        <v>61</v>
      </c>
      <c r="C51" s="22">
        <f>SUM(C42:C50)</f>
        <v>41938</v>
      </c>
      <c r="D51" s="95">
        <f>SUM(D42:D50)</f>
        <v>-92250</v>
      </c>
    </row>
    <row r="52" spans="2:4" ht="30" customHeight="1">
      <c r="B52" s="142" t="s">
        <v>62</v>
      </c>
      <c r="C52" s="143"/>
      <c r="D52" s="144"/>
    </row>
    <row r="53" spans="2:4" ht="18.75" customHeight="1">
      <c r="B53" s="33" t="s">
        <v>161</v>
      </c>
      <c r="C53" s="61"/>
      <c r="D53" s="65"/>
    </row>
    <row r="54" spans="2:4" ht="18.75" customHeight="1">
      <c r="B54" s="33" t="s">
        <v>142</v>
      </c>
      <c r="C54" s="61"/>
      <c r="D54" s="65"/>
    </row>
    <row r="55" spans="2:4" ht="18.75" customHeight="1">
      <c r="B55" s="33" t="s">
        <v>143</v>
      </c>
      <c r="C55" s="61">
        <v>3998</v>
      </c>
      <c r="D55" s="65"/>
    </row>
    <row r="56" spans="2:4" ht="18.75" customHeight="1">
      <c r="B56" s="33" t="s">
        <v>144</v>
      </c>
      <c r="C56" s="61"/>
      <c r="D56" s="65"/>
    </row>
    <row r="57" spans="2:4" ht="18.75" customHeight="1">
      <c r="B57" s="33" t="s">
        <v>162</v>
      </c>
      <c r="C57" s="61"/>
      <c r="D57" s="65"/>
    </row>
    <row r="58" spans="2:4" ht="18.75" customHeight="1">
      <c r="B58" s="33" t="s">
        <v>153</v>
      </c>
      <c r="C58" s="61"/>
      <c r="D58" s="39">
        <v>-55</v>
      </c>
    </row>
    <row r="59" spans="2:4" ht="18.75" customHeight="1">
      <c r="B59" s="33" t="s">
        <v>177</v>
      </c>
      <c r="C59" s="61">
        <v>21</v>
      </c>
      <c r="D59" s="65"/>
    </row>
    <row r="60" spans="2:4" ht="18.75" customHeight="1">
      <c r="B60" s="33" t="s">
        <v>99</v>
      </c>
      <c r="C60" s="61"/>
      <c r="D60" s="65"/>
    </row>
    <row r="61" spans="2:4" ht="18.75" customHeight="1" thickBot="1">
      <c r="B61" s="68" t="s">
        <v>98</v>
      </c>
      <c r="C61" s="69">
        <v>75</v>
      </c>
      <c r="D61" s="97"/>
    </row>
    <row r="62" spans="2:4" ht="33" customHeight="1">
      <c r="B62" s="70" t="s">
        <v>63</v>
      </c>
      <c r="C62" s="71">
        <f>SUM(C53:C61)</f>
        <v>4094</v>
      </c>
      <c r="D62" s="96">
        <f>SUM(D54:D61)</f>
        <v>-55</v>
      </c>
    </row>
    <row r="63" spans="2:4" ht="33" customHeight="1">
      <c r="B63" s="64" t="s">
        <v>64</v>
      </c>
      <c r="C63" s="28">
        <f>C62+C51+C39</f>
        <v>-17247.993999999999</v>
      </c>
      <c r="D63" s="39">
        <f>D62+D51+D39</f>
        <v>-24002</v>
      </c>
    </row>
    <row r="64" spans="2:4" ht="33" customHeight="1">
      <c r="B64" s="33" t="s">
        <v>65</v>
      </c>
      <c r="C64" s="28">
        <v>-2725.0059999999999</v>
      </c>
      <c r="D64" s="39">
        <v>-4828</v>
      </c>
    </row>
    <row r="65" spans="2:4" ht="18.75" customHeight="1">
      <c r="B65" s="64" t="s">
        <v>66</v>
      </c>
      <c r="C65" s="28">
        <v>131338</v>
      </c>
      <c r="D65" s="72">
        <v>213797</v>
      </c>
    </row>
    <row r="66" spans="2:4" ht="18.75" customHeight="1" thickBot="1">
      <c r="B66" s="66" t="s">
        <v>85</v>
      </c>
      <c r="C66" s="73">
        <f>C65+C63+C64</f>
        <v>111365</v>
      </c>
      <c r="D66" s="74">
        <f>D65+D63+D64</f>
        <v>184967</v>
      </c>
    </row>
    <row r="67" spans="2:4" ht="18.75" customHeight="1">
      <c r="B67" s="5" t="s">
        <v>187</v>
      </c>
      <c r="C67" s="89"/>
      <c r="D67" s="89"/>
    </row>
    <row r="68" spans="2:4">
      <c r="B68" s="25"/>
      <c r="C68" s="76"/>
    </row>
    <row r="69" spans="2:4" ht="27" customHeight="1">
      <c r="B69" s="5" t="s">
        <v>152</v>
      </c>
      <c r="C69" s="19"/>
      <c r="D69" s="4"/>
    </row>
    <row r="70" spans="2:4">
      <c r="B70" s="19" t="s">
        <v>80</v>
      </c>
      <c r="C70" s="19"/>
      <c r="D70" s="19"/>
    </row>
    <row r="71" spans="2:4">
      <c r="B71" s="19" t="s">
        <v>157</v>
      </c>
      <c r="C71" s="19"/>
      <c r="D71" s="19"/>
    </row>
    <row r="72" spans="2:4">
      <c r="B72" s="20"/>
      <c r="C72" s="21"/>
      <c r="D72" s="21"/>
    </row>
    <row r="73" spans="2:4">
      <c r="B73" s="5" t="s">
        <v>81</v>
      </c>
      <c r="C73" s="21"/>
      <c r="D73" s="21"/>
    </row>
    <row r="74" spans="2:4">
      <c r="C74" s="19"/>
      <c r="D74" s="19"/>
    </row>
  </sheetData>
  <mergeCells count="11">
    <mergeCell ref="B41:D41"/>
    <mergeCell ref="B52:D52"/>
    <mergeCell ref="B2:D2"/>
    <mergeCell ref="B3:D3"/>
    <mergeCell ref="B4:D4"/>
    <mergeCell ref="B12:D12"/>
    <mergeCell ref="B5:D5"/>
    <mergeCell ref="B6:D6"/>
    <mergeCell ref="B7:D7"/>
    <mergeCell ref="B8:D8"/>
    <mergeCell ref="B10:B11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1"/>
  <sheetViews>
    <sheetView zoomScale="75" zoomScaleNormal="75" workbookViewId="0">
      <selection activeCell="D34" sqref="D34"/>
    </sheetView>
  </sheetViews>
  <sheetFormatPr defaultRowHeight="15"/>
  <cols>
    <col min="1" max="1" width="1.5703125" customWidth="1"/>
    <col min="2" max="2" width="35.85546875" customWidth="1"/>
    <col min="3" max="3" width="12.5703125" customWidth="1"/>
    <col min="4" max="4" width="13.140625" customWidth="1"/>
    <col min="5" max="5" width="14.85546875" customWidth="1"/>
    <col min="6" max="6" width="20.7109375" customWidth="1"/>
    <col min="7" max="7" width="23.140625" customWidth="1"/>
    <col min="8" max="8" width="20.28515625" customWidth="1"/>
    <col min="9" max="9" width="15.42578125" customWidth="1"/>
    <col min="10" max="10" width="14.28515625" customWidth="1"/>
    <col min="11" max="11" width="12.7109375" customWidth="1"/>
    <col min="12" max="12" width="13.28515625" customWidth="1"/>
    <col min="13" max="13" width="11.7109375" customWidth="1"/>
    <col min="14" max="15" width="12" customWidth="1"/>
  </cols>
  <sheetData>
    <row r="2" spans="2:15" ht="15.75">
      <c r="B2" s="152" t="s">
        <v>86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5">
      <c r="B3" s="153" t="s">
        <v>168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2:15">
      <c r="B4" s="129" t="s">
        <v>87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2:15">
      <c r="B5" s="135" t="s">
        <v>90</v>
      </c>
      <c r="C5" s="135"/>
      <c r="D5" s="135"/>
      <c r="E5" s="2"/>
      <c r="F5" s="2"/>
      <c r="G5" s="2"/>
      <c r="H5" s="2"/>
      <c r="I5" s="2"/>
      <c r="J5" s="2"/>
    </row>
    <row r="6" spans="2:15">
      <c r="B6" s="135" t="s">
        <v>89</v>
      </c>
      <c r="C6" s="135"/>
      <c r="D6" s="135"/>
      <c r="E6" s="2"/>
      <c r="F6" s="2"/>
      <c r="G6" s="2"/>
      <c r="H6" s="2"/>
      <c r="I6" s="2"/>
      <c r="J6" s="2"/>
    </row>
    <row r="7" spans="2:15">
      <c r="B7" s="135" t="s">
        <v>97</v>
      </c>
      <c r="C7" s="135"/>
      <c r="D7" s="135"/>
      <c r="E7" s="2"/>
      <c r="F7" s="2"/>
      <c r="G7" s="2"/>
      <c r="H7" s="2"/>
      <c r="I7" s="2"/>
      <c r="J7" s="2"/>
    </row>
    <row r="8" spans="2:15" ht="15.75" thickBot="1"/>
    <row r="9" spans="2:15" ht="114.75" customHeight="1">
      <c r="B9" s="128" t="s">
        <v>151</v>
      </c>
      <c r="C9" s="86" t="s">
        <v>47</v>
      </c>
      <c r="D9" s="86" t="s">
        <v>94</v>
      </c>
      <c r="E9" s="86" t="s">
        <v>88</v>
      </c>
      <c r="F9" s="86" t="s">
        <v>178</v>
      </c>
      <c r="G9" s="86" t="s">
        <v>179</v>
      </c>
      <c r="H9" s="86" t="s">
        <v>180</v>
      </c>
      <c r="I9" s="86" t="s">
        <v>149</v>
      </c>
      <c r="J9" s="86" t="s">
        <v>48</v>
      </c>
      <c r="K9" s="86" t="s">
        <v>122</v>
      </c>
      <c r="L9" s="86" t="s">
        <v>67</v>
      </c>
      <c r="M9" s="86" t="s">
        <v>68</v>
      </c>
      <c r="N9" s="86" t="s">
        <v>69</v>
      </c>
      <c r="O9" s="87" t="s">
        <v>52</v>
      </c>
    </row>
    <row r="10" spans="2:15" ht="25.5">
      <c r="B10" s="15" t="s">
        <v>188</v>
      </c>
      <c r="C10" s="8">
        <v>18750</v>
      </c>
      <c r="D10" s="8">
        <v>165</v>
      </c>
      <c r="E10" s="8">
        <v>-234</v>
      </c>
      <c r="F10" s="8"/>
      <c r="G10" s="8"/>
      <c r="H10" s="8"/>
      <c r="I10" s="8">
        <v>1389</v>
      </c>
      <c r="J10" s="8">
        <v>7549</v>
      </c>
      <c r="K10" s="8">
        <v>10340</v>
      </c>
      <c r="L10" s="8">
        <v>116666</v>
      </c>
      <c r="M10" s="8">
        <f>SUM(C10:L10)</f>
        <v>154625</v>
      </c>
      <c r="N10" s="8">
        <v>84895</v>
      </c>
      <c r="O10" s="16">
        <f>SUM(M10:N10)</f>
        <v>239520</v>
      </c>
    </row>
    <row r="11" spans="2:15">
      <c r="B11" s="13" t="s">
        <v>181</v>
      </c>
      <c r="C11" s="8"/>
      <c r="D11" s="7"/>
      <c r="E11" s="7"/>
      <c r="F11" s="7">
        <v>2</v>
      </c>
      <c r="G11" s="7">
        <v>1090</v>
      </c>
      <c r="H11" s="7">
        <v>892</v>
      </c>
      <c r="I11" s="7"/>
      <c r="J11" s="7">
        <v>-7450</v>
      </c>
      <c r="K11" s="7"/>
      <c r="L11" s="7">
        <v>-19389</v>
      </c>
      <c r="M11" s="7">
        <f>SUM(C11:L11)</f>
        <v>-24855</v>
      </c>
      <c r="N11" s="7">
        <v>-15122</v>
      </c>
      <c r="O11" s="14">
        <f>SUM(M11:N11)</f>
        <v>-39977</v>
      </c>
    </row>
    <row r="12" spans="2:15">
      <c r="B12" s="15" t="s">
        <v>70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6"/>
    </row>
    <row r="13" spans="2:15">
      <c r="B13" s="13" t="s">
        <v>71</v>
      </c>
      <c r="C13" s="9"/>
      <c r="D13" s="9"/>
      <c r="E13" s="9"/>
      <c r="F13" s="9"/>
      <c r="G13" s="9"/>
      <c r="H13" s="9"/>
      <c r="I13" s="9"/>
      <c r="J13" s="9"/>
      <c r="K13" s="9"/>
      <c r="L13" s="7">
        <v>1359</v>
      </c>
      <c r="M13" s="7">
        <f>L13</f>
        <v>1359</v>
      </c>
      <c r="N13" s="7">
        <v>365</v>
      </c>
      <c r="O13" s="14">
        <f>SUM(M13:N13)</f>
        <v>1724</v>
      </c>
    </row>
    <row r="14" spans="2:15">
      <c r="B14" s="15" t="s">
        <v>22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  <c r="N14" s="8"/>
      <c r="O14" s="14"/>
    </row>
    <row r="15" spans="2:15" ht="38.25">
      <c r="B15" s="17" t="s">
        <v>72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4"/>
    </row>
    <row r="16" spans="2:15" ht="38.25">
      <c r="B16" s="13" t="s">
        <v>73</v>
      </c>
      <c r="C16" s="9"/>
      <c r="D16" s="9"/>
      <c r="E16" s="7">
        <v>75</v>
      </c>
      <c r="F16" s="7"/>
      <c r="G16" s="7"/>
      <c r="H16" s="7"/>
      <c r="I16" s="7"/>
      <c r="J16" s="9"/>
      <c r="K16" s="9"/>
      <c r="L16" s="9"/>
      <c r="M16" s="7">
        <f>SUM(C16:L16)</f>
        <v>75</v>
      </c>
      <c r="N16" s="7">
        <v>46</v>
      </c>
      <c r="O16" s="14">
        <f>SUM(M16:N16)</f>
        <v>121</v>
      </c>
    </row>
    <row r="17" spans="2:15" ht="63.75">
      <c r="B17" s="13" t="s">
        <v>145</v>
      </c>
      <c r="C17" s="9"/>
      <c r="D17" s="9"/>
      <c r="E17" s="7"/>
      <c r="F17" s="7"/>
      <c r="G17" s="7"/>
      <c r="H17" s="7"/>
      <c r="I17" s="7"/>
      <c r="J17" s="9"/>
      <c r="K17" s="9"/>
      <c r="L17" s="9"/>
      <c r="M17" s="7"/>
      <c r="N17" s="7"/>
      <c r="O17" s="14"/>
    </row>
    <row r="18" spans="2:15" ht="51">
      <c r="B18" s="13" t="s">
        <v>182</v>
      </c>
      <c r="C18" s="9"/>
      <c r="D18" s="9"/>
      <c r="E18" s="7"/>
      <c r="F18" s="7"/>
      <c r="G18" s="7">
        <v>92</v>
      </c>
      <c r="H18" s="7"/>
      <c r="I18" s="7"/>
      <c r="J18" s="9"/>
      <c r="K18" s="9"/>
      <c r="L18" s="9"/>
      <c r="M18" s="7">
        <f>SUM(C18:L18)</f>
        <v>92</v>
      </c>
      <c r="N18" s="7">
        <v>56</v>
      </c>
      <c r="O18" s="14">
        <f>SUM(M18:N18)</f>
        <v>148</v>
      </c>
    </row>
    <row r="19" spans="2:15" ht="63.75">
      <c r="B19" s="13" t="s">
        <v>176</v>
      </c>
      <c r="C19" s="9"/>
      <c r="D19" s="9"/>
      <c r="E19" s="7"/>
      <c r="F19" s="7"/>
      <c r="G19" s="7"/>
      <c r="H19" s="7">
        <v>-222</v>
      </c>
      <c r="I19" s="7"/>
      <c r="J19" s="9"/>
      <c r="K19" s="9"/>
      <c r="L19" s="9"/>
      <c r="M19" s="7">
        <f>SUM(C19:L19)</f>
        <v>-222</v>
      </c>
      <c r="N19" s="7">
        <v>-135</v>
      </c>
      <c r="O19" s="14">
        <f>SUM(M19:N19)</f>
        <v>-357</v>
      </c>
    </row>
    <row r="20" spans="2:15" ht="38.25">
      <c r="B20" s="13" t="s">
        <v>150</v>
      </c>
      <c r="C20" s="9"/>
      <c r="D20" s="9"/>
      <c r="E20" s="7"/>
      <c r="F20" s="7"/>
      <c r="G20" s="7"/>
      <c r="H20" s="7"/>
      <c r="I20" s="7">
        <v>-317</v>
      </c>
      <c r="J20" s="9"/>
      <c r="K20" s="9"/>
      <c r="L20" s="9"/>
      <c r="M20" s="7">
        <f>SUM(C20:L20)</f>
        <v>-317</v>
      </c>
      <c r="N20" s="7">
        <v>-193</v>
      </c>
      <c r="O20" s="14">
        <f>M20+N20</f>
        <v>-510</v>
      </c>
    </row>
    <row r="21" spans="2:15" ht="51">
      <c r="B21" s="17" t="s">
        <v>26</v>
      </c>
      <c r="C21" s="10"/>
      <c r="D21" s="10"/>
      <c r="E21" s="11">
        <f>SUM(E16:E20)</f>
        <v>75</v>
      </c>
      <c r="F21" s="11">
        <f t="shared" ref="F21:I21" si="0">SUM(F16:F20)</f>
        <v>0</v>
      </c>
      <c r="G21" s="11">
        <f t="shared" si="0"/>
        <v>92</v>
      </c>
      <c r="H21" s="11">
        <f t="shared" si="0"/>
        <v>-222</v>
      </c>
      <c r="I21" s="11">
        <f t="shared" si="0"/>
        <v>-317</v>
      </c>
      <c r="J21" s="11"/>
      <c r="K21" s="11"/>
      <c r="L21" s="10"/>
      <c r="M21" s="7">
        <f>SUM(C21:L21)</f>
        <v>-372</v>
      </c>
      <c r="N21" s="7">
        <f>SUM(N16:N20)</f>
        <v>-226</v>
      </c>
      <c r="O21" s="14">
        <f>SUM(O16:O20)</f>
        <v>-598</v>
      </c>
    </row>
    <row r="22" spans="2:15">
      <c r="B22" s="13" t="s">
        <v>164</v>
      </c>
      <c r="C22" s="9"/>
      <c r="D22" s="9"/>
      <c r="E22" s="7">
        <f>E21</f>
        <v>75</v>
      </c>
      <c r="F22" s="7">
        <f t="shared" ref="F22:I23" si="1">F21</f>
        <v>0</v>
      </c>
      <c r="G22" s="7">
        <f t="shared" si="1"/>
        <v>92</v>
      </c>
      <c r="H22" s="7">
        <f t="shared" si="1"/>
        <v>-222</v>
      </c>
      <c r="I22" s="7">
        <f t="shared" si="1"/>
        <v>-317</v>
      </c>
      <c r="J22" s="7"/>
      <c r="K22" s="7"/>
      <c r="L22" s="9"/>
      <c r="M22" s="7">
        <f t="shared" ref="M22:O22" si="2">M21</f>
        <v>-372</v>
      </c>
      <c r="N22" s="7">
        <f t="shared" si="2"/>
        <v>-226</v>
      </c>
      <c r="O22" s="14">
        <f t="shared" si="2"/>
        <v>-598</v>
      </c>
    </row>
    <row r="23" spans="2:15" ht="25.5">
      <c r="B23" s="15" t="s">
        <v>74</v>
      </c>
      <c r="C23" s="12"/>
      <c r="D23" s="8"/>
      <c r="E23" s="8">
        <f>E22</f>
        <v>75</v>
      </c>
      <c r="F23" s="8"/>
      <c r="G23" s="8">
        <f t="shared" si="1"/>
        <v>92</v>
      </c>
      <c r="H23" s="8">
        <f t="shared" si="1"/>
        <v>-222</v>
      </c>
      <c r="I23" s="8">
        <f t="shared" si="1"/>
        <v>-317</v>
      </c>
      <c r="J23" s="8"/>
      <c r="K23" s="8"/>
      <c r="L23" s="8">
        <f>SUM(L13:L22)</f>
        <v>1359</v>
      </c>
      <c r="M23" s="8">
        <f>M22+M13:N13</f>
        <v>987</v>
      </c>
      <c r="N23" s="8">
        <f>N22+N13:O13</f>
        <v>139</v>
      </c>
      <c r="O23" s="8">
        <f t="shared" ref="O23" si="3">O22+O13:P13</f>
        <v>1126</v>
      </c>
    </row>
    <row r="24" spans="2:15">
      <c r="B24" s="15" t="s">
        <v>75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6"/>
    </row>
    <row r="25" spans="2:15">
      <c r="B25" s="13" t="s">
        <v>165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6"/>
    </row>
    <row r="26" spans="2:15">
      <c r="B26" s="13" t="s">
        <v>99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7"/>
      <c r="N26" s="9"/>
      <c r="O26" s="14"/>
    </row>
    <row r="27" spans="2:15" ht="25.5">
      <c r="B27" s="13" t="s">
        <v>166</v>
      </c>
      <c r="C27" s="9"/>
      <c r="D27" s="9">
        <v>13</v>
      </c>
      <c r="E27" s="9"/>
      <c r="F27" s="9"/>
      <c r="G27" s="9"/>
      <c r="H27" s="9"/>
      <c r="I27" s="9"/>
      <c r="J27" s="9"/>
      <c r="K27" s="9"/>
      <c r="L27" s="9">
        <v>-13</v>
      </c>
      <c r="M27" s="7"/>
      <c r="N27" s="9">
        <v>-15</v>
      </c>
      <c r="O27" s="14">
        <f>SUM(M27:N27)</f>
        <v>-15</v>
      </c>
    </row>
    <row r="28" spans="2:15">
      <c r="B28" s="13" t="s">
        <v>167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7"/>
      <c r="N28" s="9"/>
      <c r="O28" s="14"/>
    </row>
    <row r="29" spans="2:15" ht="25.5">
      <c r="B29" s="15" t="s">
        <v>76</v>
      </c>
      <c r="C29" s="12"/>
      <c r="D29" s="12">
        <f>D27</f>
        <v>13</v>
      </c>
      <c r="E29" s="12"/>
      <c r="F29" s="12"/>
      <c r="G29" s="12"/>
      <c r="H29" s="12"/>
      <c r="I29" s="12"/>
      <c r="J29" s="12"/>
      <c r="K29" s="12"/>
      <c r="L29" s="12">
        <f t="shared" ref="L29" si="4">L27</f>
        <v>-13</v>
      </c>
      <c r="M29" s="12"/>
      <c r="N29" s="12">
        <f>N27+N26</f>
        <v>-15</v>
      </c>
      <c r="O29" s="18">
        <f>O27+O26</f>
        <v>-15</v>
      </c>
    </row>
    <row r="30" spans="2:15">
      <c r="B30" s="13" t="s">
        <v>183</v>
      </c>
      <c r="C30" s="12"/>
      <c r="D30" s="12"/>
      <c r="E30" s="12"/>
      <c r="F30" s="12"/>
      <c r="G30" s="12"/>
      <c r="H30" s="12"/>
      <c r="I30" s="12"/>
      <c r="J30" s="12"/>
      <c r="K30" s="12">
        <v>-10340</v>
      </c>
      <c r="L30" s="12">
        <v>10340</v>
      </c>
      <c r="M30" s="12"/>
      <c r="N30" s="12"/>
      <c r="O30" s="18"/>
    </row>
    <row r="31" spans="2:15">
      <c r="B31" s="13" t="s">
        <v>155</v>
      </c>
      <c r="C31" s="12"/>
      <c r="D31" s="12"/>
      <c r="E31" s="12"/>
      <c r="F31" s="12"/>
      <c r="G31" s="12"/>
      <c r="H31" s="12"/>
      <c r="I31" s="12"/>
      <c r="J31" s="12">
        <v>-10</v>
      </c>
      <c r="K31" s="12"/>
      <c r="L31" s="12">
        <v>10</v>
      </c>
      <c r="M31" s="12"/>
      <c r="N31" s="12"/>
      <c r="O31" s="18"/>
    </row>
    <row r="32" spans="2:15" ht="26.25" thickBot="1">
      <c r="B32" s="31" t="s">
        <v>189</v>
      </c>
      <c r="C32" s="32">
        <f>C10+C23</f>
        <v>18750</v>
      </c>
      <c r="D32" s="32">
        <f>D10+D23+D31+D29</f>
        <v>178</v>
      </c>
      <c r="E32" s="32">
        <f>E10+E23+E31+E29</f>
        <v>-159</v>
      </c>
      <c r="F32" s="32">
        <f>F10+F23+F31+F29+F11</f>
        <v>2</v>
      </c>
      <c r="G32" s="32">
        <f>G10+G23+G31+G29+G11</f>
        <v>1182</v>
      </c>
      <c r="H32" s="32">
        <f t="shared" ref="H32:I32" si="5">H10+H23+H31+H29+H11</f>
        <v>670</v>
      </c>
      <c r="I32" s="32">
        <f t="shared" si="5"/>
        <v>1072</v>
      </c>
      <c r="J32" s="32">
        <f>J10+J23+J31+J29+J11</f>
        <v>89</v>
      </c>
      <c r="K32" s="32">
        <f>K10+K23+K31+K29+K11+K30</f>
        <v>0</v>
      </c>
      <c r="L32" s="32">
        <f>L10+L23+L31+L29+L11+L30</f>
        <v>108973</v>
      </c>
      <c r="M32" s="32">
        <f>M10+M23+M31+M29+M11+M30</f>
        <v>130757</v>
      </c>
      <c r="N32" s="32">
        <f>N10+N23+N31+N29+N11+N30</f>
        <v>69897</v>
      </c>
      <c r="O32" s="32">
        <f>O10+O23+O31+O29+O11+O30</f>
        <v>200654</v>
      </c>
    </row>
    <row r="33" spans="2:15" s="26" customFormat="1" ht="20.25" customHeight="1">
      <c r="B33" s="19" t="s">
        <v>187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 s="26" customFormat="1" ht="45.75" customHeight="1" thickBo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2:15" ht="119.25" customHeight="1">
      <c r="B35" s="128" t="s">
        <v>151</v>
      </c>
      <c r="C35" s="86" t="s">
        <v>47</v>
      </c>
      <c r="D35" s="86" t="s">
        <v>94</v>
      </c>
      <c r="E35" s="86" t="s">
        <v>88</v>
      </c>
      <c r="F35" s="86" t="s">
        <v>178</v>
      </c>
      <c r="G35" s="86" t="s">
        <v>179</v>
      </c>
      <c r="H35" s="86" t="s">
        <v>180</v>
      </c>
      <c r="I35" s="86" t="s">
        <v>149</v>
      </c>
      <c r="J35" s="86" t="s">
        <v>48</v>
      </c>
      <c r="K35" s="86" t="s">
        <v>122</v>
      </c>
      <c r="L35" s="86" t="s">
        <v>67</v>
      </c>
      <c r="M35" s="86" t="s">
        <v>68</v>
      </c>
      <c r="N35" s="86" t="s">
        <v>69</v>
      </c>
      <c r="O35" s="87" t="s">
        <v>52</v>
      </c>
    </row>
    <row r="36" spans="2:15" ht="25.5">
      <c r="B36" s="13" t="s">
        <v>154</v>
      </c>
      <c r="C36" s="8">
        <v>18750</v>
      </c>
      <c r="D36" s="8">
        <v>2002</v>
      </c>
      <c r="E36" s="8">
        <v>-227</v>
      </c>
      <c r="F36" s="8"/>
      <c r="G36" s="8"/>
      <c r="H36" s="8"/>
      <c r="I36" s="8">
        <v>787</v>
      </c>
      <c r="J36" s="8">
        <v>7747</v>
      </c>
      <c r="K36" s="8">
        <v>10525</v>
      </c>
      <c r="L36" s="8">
        <v>80600</v>
      </c>
      <c r="M36" s="8">
        <v>120184</v>
      </c>
      <c r="N36" s="8">
        <v>60910</v>
      </c>
      <c r="O36" s="16">
        <f>SUM(M36:N36)</f>
        <v>181094</v>
      </c>
    </row>
    <row r="37" spans="2:15">
      <c r="B37" s="15" t="s">
        <v>70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6"/>
    </row>
    <row r="38" spans="2:15">
      <c r="B38" s="13" t="s">
        <v>71</v>
      </c>
      <c r="C38" s="9"/>
      <c r="D38" s="9"/>
      <c r="E38" s="9"/>
      <c r="F38" s="9"/>
      <c r="G38" s="9"/>
      <c r="H38" s="9"/>
      <c r="I38" s="9"/>
      <c r="J38" s="9"/>
      <c r="K38" s="9"/>
      <c r="L38" s="7">
        <v>32479</v>
      </c>
      <c r="M38" s="7">
        <f>L38</f>
        <v>32479</v>
      </c>
      <c r="N38" s="7">
        <v>20013</v>
      </c>
      <c r="O38" s="14">
        <f>SUM(M38:N38)</f>
        <v>52492</v>
      </c>
    </row>
    <row r="39" spans="2:15">
      <c r="B39" s="15" t="s">
        <v>22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6"/>
    </row>
    <row r="40" spans="2:15" ht="38.25">
      <c r="B40" s="17" t="s">
        <v>72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</row>
    <row r="41" spans="2:15" ht="38.25">
      <c r="B41" s="13" t="s">
        <v>73</v>
      </c>
      <c r="C41" s="9"/>
      <c r="D41" s="9"/>
      <c r="E41" s="7">
        <v>-47</v>
      </c>
      <c r="F41" s="7"/>
      <c r="G41" s="7"/>
      <c r="H41" s="7"/>
      <c r="I41" s="7"/>
      <c r="J41" s="9"/>
      <c r="K41" s="9"/>
      <c r="L41" s="9"/>
      <c r="M41" s="7">
        <f>SUM(C41:L41)</f>
        <v>-47</v>
      </c>
      <c r="N41" s="7">
        <v>-27</v>
      </c>
      <c r="O41" s="14">
        <f>SUM(M41:N41)</f>
        <v>-74</v>
      </c>
    </row>
    <row r="42" spans="2:15" ht="63.75">
      <c r="B42" s="13" t="s">
        <v>145</v>
      </c>
      <c r="C42" s="9"/>
      <c r="D42" s="9"/>
      <c r="E42" s="7">
        <v>37</v>
      </c>
      <c r="F42" s="7"/>
      <c r="G42" s="7"/>
      <c r="H42" s="7"/>
      <c r="I42" s="7"/>
      <c r="J42" s="9"/>
      <c r="K42" s="9"/>
      <c r="L42" s="9"/>
      <c r="M42" s="7">
        <f>SUM(C42:L42)</f>
        <v>37</v>
      </c>
      <c r="N42" s="7">
        <v>20</v>
      </c>
      <c r="O42" s="14">
        <f>SUM(M42:N42)</f>
        <v>57</v>
      </c>
    </row>
    <row r="43" spans="2:15" ht="38.25">
      <c r="B43" s="13" t="s">
        <v>150</v>
      </c>
      <c r="C43" s="9"/>
      <c r="D43" s="9"/>
      <c r="E43" s="7"/>
      <c r="F43" s="7"/>
      <c r="G43" s="7"/>
      <c r="H43" s="7"/>
      <c r="I43" s="7">
        <v>635</v>
      </c>
      <c r="J43" s="9"/>
      <c r="K43" s="9"/>
      <c r="L43" s="9"/>
      <c r="M43" s="7">
        <f>SUM(C43:L43)</f>
        <v>635</v>
      </c>
      <c r="N43" s="7">
        <v>355</v>
      </c>
      <c r="O43" s="14">
        <f>M43+N43</f>
        <v>990</v>
      </c>
    </row>
    <row r="44" spans="2:15" ht="51">
      <c r="B44" s="17" t="s">
        <v>26</v>
      </c>
      <c r="C44" s="10"/>
      <c r="D44" s="10"/>
      <c r="E44" s="11">
        <f>SUM(E41:E42)</f>
        <v>-10</v>
      </c>
      <c r="F44" s="11"/>
      <c r="G44" s="11"/>
      <c r="H44" s="11"/>
      <c r="I44" s="11">
        <f>SUM(I41:I43)</f>
        <v>635</v>
      </c>
      <c r="J44" s="10"/>
      <c r="K44" s="10"/>
      <c r="L44" s="10"/>
      <c r="M44" s="7">
        <f>SUM(C44:L44)</f>
        <v>625</v>
      </c>
      <c r="N44" s="7">
        <f>SUM(N41:N43)</f>
        <v>348</v>
      </c>
      <c r="O44" s="14">
        <f>SUM(O41:O43)</f>
        <v>973</v>
      </c>
    </row>
    <row r="45" spans="2:15">
      <c r="B45" s="13" t="s">
        <v>164</v>
      </c>
      <c r="C45" s="9"/>
      <c r="D45" s="9"/>
      <c r="E45" s="7">
        <f>E44</f>
        <v>-10</v>
      </c>
      <c r="F45" s="7"/>
      <c r="G45" s="7"/>
      <c r="H45" s="7"/>
      <c r="I45" s="7">
        <f>I44</f>
        <v>635</v>
      </c>
      <c r="J45" s="9"/>
      <c r="K45" s="9"/>
      <c r="L45" s="9"/>
      <c r="M45" s="7">
        <f t="shared" ref="M45:O45" si="6">M44</f>
        <v>625</v>
      </c>
      <c r="N45" s="7">
        <f t="shared" si="6"/>
        <v>348</v>
      </c>
      <c r="O45" s="14">
        <f t="shared" si="6"/>
        <v>973</v>
      </c>
    </row>
    <row r="46" spans="2:15" ht="25.5">
      <c r="B46" s="15" t="s">
        <v>74</v>
      </c>
      <c r="C46" s="12"/>
      <c r="D46" s="8"/>
      <c r="E46" s="8">
        <f>E45</f>
        <v>-10</v>
      </c>
      <c r="F46" s="8"/>
      <c r="G46" s="8"/>
      <c r="H46" s="8"/>
      <c r="I46" s="8">
        <f>I44</f>
        <v>635</v>
      </c>
      <c r="J46" s="8"/>
      <c r="K46" s="8"/>
      <c r="L46" s="8">
        <f>SUM(L38:L45)</f>
        <v>32479</v>
      </c>
      <c r="M46" s="8">
        <f>M45+M38:N38</f>
        <v>33104</v>
      </c>
      <c r="N46" s="8">
        <f>N45+N38:O38</f>
        <v>20361</v>
      </c>
      <c r="O46" s="8">
        <f t="shared" ref="O46" si="7">O45+O38:P38</f>
        <v>53465</v>
      </c>
    </row>
    <row r="47" spans="2:15">
      <c r="B47" s="15" t="s">
        <v>75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6"/>
    </row>
    <row r="48" spans="2:15">
      <c r="B48" s="13" t="s">
        <v>165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6"/>
    </row>
    <row r="49" spans="2:15">
      <c r="B49" s="13" t="s">
        <v>99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7"/>
      <c r="N49" s="9"/>
      <c r="O49" s="14"/>
    </row>
    <row r="50" spans="2:15" ht="25.5">
      <c r="B50" s="13" t="s">
        <v>166</v>
      </c>
      <c r="C50" s="9"/>
      <c r="D50" s="9">
        <v>-1837</v>
      </c>
      <c r="E50" s="9">
        <v>3</v>
      </c>
      <c r="F50" s="9"/>
      <c r="G50" s="9"/>
      <c r="H50" s="9"/>
      <c r="I50" s="9">
        <v>-33</v>
      </c>
      <c r="J50" s="9">
        <v>-135</v>
      </c>
      <c r="K50" s="9">
        <v>-185</v>
      </c>
      <c r="L50" s="9">
        <v>3524</v>
      </c>
      <c r="M50" s="7">
        <f>SUM(C50:L50)</f>
        <v>1337</v>
      </c>
      <c r="N50" s="9">
        <v>3624</v>
      </c>
      <c r="O50" s="14">
        <f>SUM(M50:N50)</f>
        <v>4961</v>
      </c>
    </row>
    <row r="51" spans="2:15">
      <c r="B51" s="13" t="s">
        <v>167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7"/>
      <c r="N51" s="9"/>
      <c r="O51" s="14"/>
    </row>
    <row r="52" spans="2:15" ht="25.5">
      <c r="B52" s="15" t="s">
        <v>76</v>
      </c>
      <c r="C52" s="12"/>
      <c r="D52" s="12">
        <f>D50</f>
        <v>-1837</v>
      </c>
      <c r="E52" s="12">
        <f t="shared" ref="E52" si="8">E50</f>
        <v>3</v>
      </c>
      <c r="F52" s="12"/>
      <c r="G52" s="12"/>
      <c r="H52" s="12"/>
      <c r="I52" s="12">
        <f>I50</f>
        <v>-33</v>
      </c>
      <c r="J52" s="12">
        <f t="shared" ref="J52:M52" si="9">J50</f>
        <v>-135</v>
      </c>
      <c r="K52" s="12">
        <f t="shared" si="9"/>
        <v>-185</v>
      </c>
      <c r="L52" s="12">
        <f t="shared" si="9"/>
        <v>3524</v>
      </c>
      <c r="M52" s="12">
        <f t="shared" si="9"/>
        <v>1337</v>
      </c>
      <c r="N52" s="12">
        <f>N50+N49</f>
        <v>3624</v>
      </c>
      <c r="O52" s="18">
        <f>O50+O49</f>
        <v>4961</v>
      </c>
    </row>
    <row r="53" spans="2:15">
      <c r="B53" s="13" t="s">
        <v>155</v>
      </c>
      <c r="C53" s="12"/>
      <c r="D53" s="12"/>
      <c r="E53" s="12"/>
      <c r="F53" s="12"/>
      <c r="G53" s="12"/>
      <c r="H53" s="12"/>
      <c r="I53" s="12"/>
      <c r="J53" s="12">
        <v>-63</v>
      </c>
      <c r="K53" s="12"/>
      <c r="L53" s="12">
        <v>63</v>
      </c>
      <c r="M53" s="12">
        <f>SUM(D53:L53)</f>
        <v>0</v>
      </c>
      <c r="N53" s="12"/>
      <c r="O53" s="18"/>
    </row>
    <row r="54" spans="2:15" ht="31.5" customHeight="1" thickBot="1">
      <c r="B54" s="31" t="s">
        <v>190</v>
      </c>
      <c r="C54" s="32">
        <f>C36+C46</f>
        <v>18750</v>
      </c>
      <c r="D54" s="32">
        <f>D36+D46+D53+D52</f>
        <v>165</v>
      </c>
      <c r="E54" s="32">
        <f>E36+E46+E53+E52</f>
        <v>-234</v>
      </c>
      <c r="F54" s="32"/>
      <c r="G54" s="32"/>
      <c r="H54" s="32"/>
      <c r="I54" s="32">
        <f t="shared" ref="I54:K54" si="10">I36+I46+I53+I52</f>
        <v>1389</v>
      </c>
      <c r="J54" s="32">
        <f t="shared" si="10"/>
        <v>7549</v>
      </c>
      <c r="K54" s="32">
        <f t="shared" si="10"/>
        <v>10340</v>
      </c>
      <c r="L54" s="32">
        <f>L36+L46+L53+L52</f>
        <v>116666</v>
      </c>
      <c r="M54" s="32">
        <f t="shared" ref="M54" si="11">M36+M46+M53+M52</f>
        <v>154625</v>
      </c>
      <c r="N54" s="32">
        <f>N36+N46+N53+N52</f>
        <v>84895</v>
      </c>
      <c r="O54" s="37">
        <f t="shared" ref="O54" si="12">O36+O46+O53+O52</f>
        <v>239520</v>
      </c>
    </row>
    <row r="55" spans="2:15" s="26" customFormat="1" ht="27" customHeight="1">
      <c r="B55" s="19" t="s">
        <v>187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2:15" ht="69" customHeight="1">
      <c r="B56" s="5" t="s">
        <v>152</v>
      </c>
      <c r="C56" s="19"/>
      <c r="D56" s="4"/>
      <c r="E56" s="1"/>
      <c r="F56" s="1"/>
      <c r="G56" s="1"/>
      <c r="H56" s="1"/>
      <c r="I56" s="1"/>
    </row>
    <row r="57" spans="2:15">
      <c r="B57" s="19" t="s">
        <v>80</v>
      </c>
      <c r="C57" s="19"/>
      <c r="D57" s="19"/>
      <c r="E57" s="1"/>
      <c r="F57" s="1"/>
      <c r="G57" s="1"/>
      <c r="H57" s="1"/>
      <c r="I57" s="1"/>
    </row>
    <row r="58" spans="2:15" ht="36.75" customHeight="1">
      <c r="B58" s="19" t="s">
        <v>157</v>
      </c>
      <c r="C58" s="19"/>
      <c r="D58" s="19"/>
      <c r="E58" s="1"/>
      <c r="F58" s="1"/>
      <c r="G58" s="1"/>
      <c r="H58" s="1"/>
      <c r="I58" s="1"/>
    </row>
    <row r="59" spans="2:15">
      <c r="B59" s="20"/>
      <c r="C59" s="21"/>
      <c r="E59" s="1"/>
      <c r="F59" s="1"/>
      <c r="G59" s="1"/>
      <c r="H59" s="1"/>
      <c r="I59" s="1"/>
    </row>
    <row r="60" spans="2:15">
      <c r="B60" s="21"/>
      <c r="C60" s="21"/>
      <c r="E60" s="1"/>
      <c r="F60" s="1"/>
      <c r="G60" s="1"/>
      <c r="H60" s="1"/>
      <c r="I60" s="1"/>
    </row>
    <row r="61" spans="2:15">
      <c r="B61" s="19" t="s">
        <v>81</v>
      </c>
      <c r="C61" s="19"/>
      <c r="E61" s="1"/>
      <c r="F61" s="1"/>
      <c r="G61" s="1"/>
      <c r="H61" s="1"/>
      <c r="I61" s="1"/>
    </row>
  </sheetData>
  <mergeCells count="6">
    <mergeCell ref="B6:D6"/>
    <mergeCell ref="B7:D7"/>
    <mergeCell ref="B2:M2"/>
    <mergeCell ref="B3:M3"/>
    <mergeCell ref="B4:M4"/>
    <mergeCell ref="B5:D5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2</vt:lpstr>
      <vt:lpstr>Форма 1</vt:lpstr>
      <vt:lpstr>Форма 3</vt:lpstr>
      <vt:lpstr>Форма 4</vt:lpstr>
      <vt:lpstr>'Форма 3'!CashFlows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Сагиндыкова Амина Сабырбековна</dc:creator>
  <cp:lastModifiedBy>Сатыбалдинова Улпан Бауыржановна</cp:lastModifiedBy>
  <cp:lastPrinted>2018-06-28T17:07:16Z</cp:lastPrinted>
  <dcterms:created xsi:type="dcterms:W3CDTF">2016-04-12T10:35:13Z</dcterms:created>
  <dcterms:modified xsi:type="dcterms:W3CDTF">2018-06-28T17:07:19Z</dcterms:modified>
</cp:coreProperties>
</file>