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2\Член биржи\2 Q\К размещению\"/>
    </mc:Choice>
  </mc:AlternateContent>
  <xr:revisionPtr revIDLastSave="0" documentId="13_ncr:1_{DB8D7AAA-9ABC-40CD-BA2F-4DC51540786F}" xr6:coauthVersionLast="47" xr6:coauthVersionMax="47" xr10:uidLastSave="{00000000-0000-0000-0000-000000000000}"/>
  <bookViews>
    <workbookView xWindow="-120" yWindow="-120" windowWidth="29040" windowHeight="15840" activeTab="1" xr2:uid="{521458A2-29A8-4DDB-9F2B-6B6FB9F786FC}"/>
  </bookViews>
  <sheets>
    <sheet name="f1_uip" sheetId="1" r:id="rId1"/>
    <sheet name="f2_uip" sheetId="2" r:id="rId2"/>
  </sheets>
  <definedNames>
    <definedName name="_xlnm.Print_Area" localSheetId="0">f1_uip!$A$1:$D$137</definedName>
    <definedName name="_xlnm.Print_Area" localSheetId="1">f2_uip!$A$1:$F$133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2" l="1"/>
  <c r="E60" i="2"/>
  <c r="F60" i="2"/>
  <c r="E105" i="2"/>
  <c r="F105" i="2"/>
  <c r="D105" i="2"/>
  <c r="D60" i="2"/>
  <c r="C105" i="2"/>
  <c r="C96" i="2"/>
  <c r="C60" i="2"/>
  <c r="C67" i="2"/>
  <c r="C13" i="2"/>
  <c r="C31" i="2"/>
  <c r="F100" i="2"/>
  <c r="E96" i="2"/>
  <c r="F99" i="2"/>
  <c r="F101" i="2"/>
  <c r="F102" i="2"/>
  <c r="F87" i="2"/>
  <c r="F95" i="2"/>
  <c r="F85" i="2"/>
  <c r="F84" i="2"/>
  <c r="F72" i="2"/>
  <c r="F70" i="2"/>
  <c r="F71" i="2"/>
  <c r="F58" i="2"/>
  <c r="F48" i="2"/>
  <c r="F33" i="2"/>
  <c r="E33" i="2"/>
  <c r="F40" i="2"/>
  <c r="E31" i="2"/>
  <c r="F29" i="2"/>
  <c r="F13" i="2" s="1"/>
  <c r="C106" i="2" l="1"/>
  <c r="C108" i="2" s="1"/>
  <c r="C110" i="2" s="1"/>
  <c r="F98" i="2"/>
  <c r="F96" i="2" s="1"/>
  <c r="F38" i="2"/>
  <c r="F31" i="2" s="1"/>
  <c r="F67" i="2"/>
  <c r="E13" i="2"/>
  <c r="F59" i="2"/>
  <c r="E67" i="2"/>
  <c r="F106" i="2" l="1"/>
  <c r="F108" i="2" s="1"/>
  <c r="F110" i="2" s="1"/>
  <c r="E106" i="2"/>
  <c r="E108" i="2" s="1"/>
  <c r="E110" i="2" s="1"/>
</calcChain>
</file>

<file path=xl/sharedStrings.xml><?xml version="1.0" encoding="utf-8"?>
<sst xmlns="http://schemas.openxmlformats.org/spreadsheetml/2006/main" count="462" uniqueCount="339">
  <si>
    <t>Бухгалтерский баланс</t>
  </si>
  <si>
    <t>Акционерное общество "Tengri Partners Investment Banking (Kazakhstan)"</t>
  </si>
  <si>
    <t>(наименование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</si>
  <si>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</si>
  <si>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</si>
  <si>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</si>
  <si>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</si>
  <si>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</si>
  <si>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</si>
  <si>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</si>
  <si>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</si>
  <si>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</si>
  <si>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</si>
  <si>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</si>
  <si>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</si>
  <si>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</si>
  <si>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</si>
  <si>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</si>
  <si>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</si>
  <si>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денежный средств</t>
  </si>
  <si>
    <t>1.3</t>
  </si>
  <si>
    <t>Аффинированные драгоценные металлы</t>
  </si>
  <si>
    <t>Вклады размещенные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</si>
  <si>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</si>
  <si>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</si>
  <si>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</si>
  <si>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</si>
  <si>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</si>
  <si>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</si>
  <si>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</si>
  <si>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</si>
  <si>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</si>
  <si>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>6.1</t>
  </si>
  <si>
    <t>Ценные бумаги, учитываемые по амортизированной стоимости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</si>
  <si>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</si>
  <si>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</si>
  <si>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</si>
  <si>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</si>
  <si>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</si>
  <si>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</si>
  <si>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</si>
  <si>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</si>
  <si>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</si>
  <si>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</si>
  <si>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</t>
  </si>
  <si>
    <t>12</t>
  </si>
  <si>
    <t>Нематериальные активы</t>
  </si>
  <si>
    <t>13</t>
  </si>
  <si>
    <t>Активы в форме права пользования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</si>
  <si>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</si>
  <si>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</si>
  <si>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</si>
  <si>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</si>
  <si>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</si>
  <si>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</si>
  <si>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</si>
  <si>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</si>
  <si>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</si>
  <si>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</si>
  <si>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</si>
  <si>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</si>
  <si>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</si>
  <si>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</si>
  <si>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</si>
  <si>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</si>
  <si>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</si>
  <si>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</si>
  <si>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</si>
  <si>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</si>
  <si>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</si>
  <si>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</si>
  <si>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</si>
  <si>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</si>
  <si>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</si>
  <si>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</si>
  <si>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</si>
  <si>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</si>
  <si>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</si>
  <si>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</si>
  <si>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</si>
  <si>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</si>
  <si>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</si>
  <si>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</si>
  <si>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</si>
  <si>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</si>
  <si>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</si>
  <si>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</si>
  <si>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</si>
  <si>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</si>
  <si>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</si>
  <si>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</si>
  <si>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</si>
  <si>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</si>
  <si>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</si>
  <si>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</si>
  <si>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</si>
  <si>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</si>
  <si>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"РЕПО"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</si>
  <si>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</si>
  <si>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</si>
  <si>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</si>
  <si>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</si>
  <si>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</si>
  <si>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</si>
  <si>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</si>
  <si>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</si>
  <si>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</si>
  <si>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</si>
  <si>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</si>
  <si>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</si>
  <si>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</si>
  <si>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</si>
  <si>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</si>
  <si>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</si>
  <si>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</si>
  <si>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</si>
  <si>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</si>
  <si>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</si>
  <si>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</si>
  <si>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</si>
  <si>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</si>
  <si>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</si>
  <si>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30.5.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</si>
  <si>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</si>
  <si>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</si>
  <si>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</si>
  <si>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</si>
  <si>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</si>
  <si>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</si>
  <si>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</si>
  <si>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</si>
  <si>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</si>
  <si>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</si>
  <si>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</si>
  <si>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</si>
  <si>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</si>
  <si>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</si>
  <si>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</si>
  <si>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</si>
  <si>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</si>
  <si>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</si>
  <si>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</si>
  <si>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</si>
  <si>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</si>
  <si>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</si>
  <si>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</si>
  <si>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</si>
  <si>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</si>
  <si>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</si>
  <si>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</si>
  <si>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</si>
  <si>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</si>
  <si>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</si>
  <si>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</si>
  <si>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</si>
  <si>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</si>
  <si>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</si>
  <si>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</si>
  <si>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</si>
  <si>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</si>
  <si>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</si>
  <si>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</si>
  <si>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</si>
  <si>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</si>
  <si>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</si>
  <si>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Дополнительный оплаченный капитал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</si>
  <si>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</si>
  <si>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</si>
  <si>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</si>
  <si>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</si>
  <si>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</si>
  <si>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</si>
  <si>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</si>
  <si>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</si>
  <si>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</si>
  <si>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</si>
  <si>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</si>
  <si>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</si>
  <si>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</si>
  <si>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</si>
  <si>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</si>
  <si>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</si>
  <si>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</si>
  <si>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 </t>
  </si>
  <si>
    <t>47.2</t>
  </si>
  <si>
    <t>Итого капитал</t>
  </si>
  <si>
    <t>48</t>
  </si>
  <si>
    <t>Итого капитал и обязательства</t>
  </si>
  <si>
    <t>49</t>
  </si>
  <si>
    <t>Примечание</t>
  </si>
  <si>
    <t/>
  </si>
  <si>
    <t>Наименование:</t>
  </si>
  <si>
    <t>Адрес:</t>
  </si>
  <si>
    <t>г. Алматы, пр. Аль-Фараби д.17 блок 4Б, офис 705</t>
  </si>
  <si>
    <t>Адрес электронной почты:</t>
  </si>
  <si>
    <t>a.tatybayeva@tengripartners.com</t>
  </si>
  <si>
    <t>Исполнитель:</t>
  </si>
  <si>
    <t>Татыбаева А.Т.</t>
  </si>
  <si>
    <t>_______________</t>
  </si>
  <si>
    <t>фамилия, имя, отчество (при его наличии)</t>
  </si>
  <si>
    <t>подпись, телефон</t>
  </si>
  <si>
    <t>Главный бухгалтер</t>
  </si>
  <si>
    <t>подпись</t>
  </si>
  <si>
    <t>Руководитель или лицо, исполняющее его обязанности</t>
  </si>
  <si>
    <t>Дата:</t>
  </si>
  <si>
    <t>года</t>
  </si>
  <si>
    <t>Приложение 16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</si>
  <si>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</si>
  <si>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</si>
  <si>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</si>
  <si>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</si>
  <si>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</si>
  <si>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</si>
  <si>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</si>
  <si>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</si>
  <si>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</si>
  <si>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</si>
  <si>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</si>
  <si>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</si>
  <si>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</si>
  <si>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</si>
  <si>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</si>
  <si>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</si>
  <si>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</si>
  <si>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</si>
  <si>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</si>
  <si>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</si>
  <si>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</si>
  <si>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</si>
  <si>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</si>
  <si>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</si>
  <si>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</si>
  <si>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</si>
  <si>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</si>
  <si>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</si>
  <si>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</si>
  <si>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</si>
  <si>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</si>
  <si>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</si>
  <si>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</si>
  <si>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</si>
  <si>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</si>
  <si>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</si>
  <si>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</si>
  <si>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</si>
  <si>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</si>
  <si>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</si>
  <si>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</si>
  <si>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</si>
  <si>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</si>
  <si>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</si>
  <si>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</si>
  <si>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</si>
  <si>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</si>
  <si>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</si>
  <si>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</si>
  <si>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</si>
  <si>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</si>
  <si>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</si>
  <si>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</si>
  <si>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</si>
  <si>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</si>
  <si>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</si>
  <si>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</si>
  <si>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</si>
  <si>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</si>
  <si>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</si>
  <si>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</si>
  <si>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</si>
  <si>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</si>
  <si>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</si>
  <si>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</si>
  <si>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</si>
  <si>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</si>
  <si>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</si>
  <si>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</si>
  <si>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</si>
  <si>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</si>
  <si>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</si>
  <si>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</si>
  <si>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</si>
  <si>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</si>
  <si>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</si>
  <si>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</si>
  <si>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</si>
  <si>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</si>
  <si>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</si>
  <si>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</si>
  <si>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</si>
  <si>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</si>
  <si>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</si>
  <si>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</si>
  <si>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</si>
  <si>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</si>
  <si>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</si>
  <si>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</si>
  <si>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</si>
  <si>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</si>
  <si>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</si>
  <si>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</si>
  <si>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</si>
  <si>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</si>
  <si>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</si>
  <si>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</si>
  <si>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</si>
  <si>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</si>
  <si>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</si>
  <si>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</si>
  <si>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</si>
  <si>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</si>
  <si>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</si>
  <si>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</si>
  <si>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</si>
  <si>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</si>
  <si>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</si>
  <si>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 и износ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</si>
  <si>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</si>
  <si>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</si>
  <si>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</si>
  <si>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</si>
  <si>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</si>
  <si>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</si>
  <si>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</si>
  <si>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</si>
  <si>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</si>
  <si>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</si>
  <si>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</si>
  <si>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</si>
  <si>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t>Прочие доходы: 146 тыс.тг. признание суммы доходом за обучение (экзамен)</t>
  </si>
  <si>
    <t>Акционерное Общество   "Tengri Partners Investment Banking (Kazakhstan)"</t>
  </si>
  <si>
    <t>Главный бухгалтер или лицо, уполномоченное им на подписание отчёта:</t>
  </si>
  <si>
    <t>Руководитель или лицо, уполномоченное им на подписание отчёта:</t>
  </si>
  <si>
    <t xml:space="preserve">Номер телефона: 8 (727) 311 51 07   </t>
  </si>
  <si>
    <t>Телефон:  8 (727)311 51 08</t>
  </si>
  <si>
    <t>Телефон: 8 (727) 311 51 08</t>
  </si>
  <si>
    <t>Исполнитель: Татыбаева А.Т.</t>
  </si>
  <si>
    <t>Адрес электронной почты: a.tatybayeva@tengripartners.com</t>
  </si>
  <si>
    <t>Крючков М.В.</t>
  </si>
  <si>
    <t>по состоянию на 01.07.2022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</si>
</sst>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7]dd\.mm\.yyyy;@"/>
    <numFmt numFmtId="165" formatCode="_-* #,##0_-;\-* #,##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3" fontId="7" fillId="0" borderId="0" xfId="0" applyNumberFormat="1" applyFont="1"/>
    <xf numFmtId="0" fontId="7" fillId="0" borderId="0" xfId="0" applyFont="1" applyAlignment="1">
      <alignment horizontal="left" vertical="center"/>
    </xf>
    <xf numFmtId="49" fontId="8" fillId="0" borderId="0" xfId="1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 wrapText="1"/>
    </xf>
    <xf numFmtId="0" fontId="10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" fontId="9" fillId="0" borderId="1" xfId="2" applyNumberFormat="1" applyFont="1" applyBorder="1" applyAlignment="1">
      <alignment horizontal="right" vertical="center"/>
    </xf>
    <xf numFmtId="165" fontId="9" fillId="0" borderId="1" xfId="4" applyNumberFormat="1" applyFont="1" applyBorder="1" applyAlignment="1">
      <alignment horizontal="right" vertical="center"/>
    </xf>
    <xf numFmtId="3" fontId="10" fillId="0" borderId="0" xfId="0" applyNumberFormat="1" applyFont="1"/>
    <xf numFmtId="1" fontId="9" fillId="0" borderId="2" xfId="2" applyNumberFormat="1" applyFont="1" applyBorder="1" applyAlignment="1">
      <alignment horizontal="right"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right" vertical="center"/>
      <protection locked="0"/>
    </xf>
    <xf numFmtId="165" fontId="9" fillId="0" borderId="2" xfId="4" applyNumberFormat="1" applyFont="1" applyBorder="1" applyAlignment="1">
      <alignment horizontal="right" vertical="center"/>
    </xf>
    <xf numFmtId="3" fontId="9" fillId="0" borderId="2" xfId="2" applyNumberFormat="1" applyFont="1" applyBorder="1" applyAlignment="1">
      <alignment horizontal="right" vertical="center"/>
    </xf>
    <xf numFmtId="165" fontId="9" fillId="0" borderId="2" xfId="3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2" fillId="0" borderId="0" xfId="1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5" xr:uid="{5E7BC253-3CFE-4C65-A7E9-8DF26FEF18A3}"/>
    <cellStyle name="Обычный_f2_uip" xfId="2" xr:uid="{5B7A8983-A373-4FC9-B949-EEABCCD765EA}"/>
    <cellStyle name="Финансовый" xfId="4" builtinId="3"/>
    <cellStyle name="Финансовый 2" xfId="3" xr:uid="{BAB720F6-E0F1-44B7-B31B-D50C3B014B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.tatybayeva@tengripartn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5FA1-D026-4617-A505-C81D51B8B83F}">
  <sheetPr>
    <tabColor rgb="FF00B050"/>
    <pageSetUpPr fitToPage="1"/>
  </sheetPr>
  <dimension ref="A2:E137"/>
  <sheetViews>
    <sheetView view="pageBreakPreview" zoomScaleNormal="100" zoomScaleSheetLayoutView="100" workbookViewId="0">
      <selection activeCell="A19" sqref="A19"/>
    </sheetView>
  </sheetViews>
  <sheetFormatPr defaultRowHeight="12.75" x14ac:dyDescent="0.2"/>
  <cols>
    <col min="1" max="1" width="70.42578125" style="21" customWidth="1"/>
    <col min="2" max="2" width="9.42578125" style="21" customWidth="1"/>
    <col min="3" max="4" width="19.140625" style="21" customWidth="1"/>
    <col min="5" max="16384" width="9.140625" style="21"/>
  </cols>
  <sheetData>
    <row r="2" spans="1:5" x14ac:dyDescent="0.2">
      <c r="A2" s="14" t="s">
        <v>0</v>
      </c>
      <c r="B2" s="20"/>
      <c r="C2" s="20"/>
      <c r="D2" s="20"/>
      <c r="E2" s="20"/>
    </row>
    <row r="3" spans="1:5" x14ac:dyDescent="0.2">
      <c r="A3" s="15" t="s">
        <v>338</v>
      </c>
      <c r="B3" s="20"/>
      <c r="C3" s="20"/>
      <c r="D3" s="20"/>
      <c r="E3" s="20"/>
    </row>
    <row r="4" spans="1:5" x14ac:dyDescent="0.2">
      <c r="A4" s="15" t="s">
        <v>1</v>
      </c>
      <c r="B4" s="20"/>
      <c r="C4" s="20"/>
      <c r="D4" s="20"/>
      <c r="E4" s="20"/>
    </row>
    <row r="5" spans="1:5" x14ac:dyDescent="0.2">
      <c r="A5" s="15" t="s">
        <v>2</v>
      </c>
      <c r="B5" s="20"/>
      <c r="C5" s="20"/>
      <c r="D5" s="20"/>
      <c r="E5" s="20"/>
    </row>
    <row r="7" spans="1:5" x14ac:dyDescent="0.2">
      <c r="A7" s="22" t="s">
        <v>3</v>
      </c>
      <c r="B7" s="20"/>
      <c r="C7" s="20"/>
      <c r="D7" s="20"/>
    </row>
    <row r="8" spans="1:5" x14ac:dyDescent="0.2">
      <c r="A8" s="16" t="s">
        <v>4</v>
      </c>
      <c r="B8" s="16" t="s">
        <v>5</v>
      </c>
      <c r="C8" s="16" t="s">
        <v>6</v>
      </c>
      <c r="D8" s="16" t="s">
        <v>7</v>
      </c>
    </row>
    <row r="9" spans="1:5" x14ac:dyDescent="0.2">
      <c r="A9" s="23"/>
      <c r="B9" s="23"/>
      <c r="C9" s="23"/>
      <c r="D9" s="23"/>
    </row>
    <row r="10" spans="1:5" x14ac:dyDescent="0.2">
      <c r="A10" s="11" t="s">
        <v>8</v>
      </c>
      <c r="B10" s="11" t="s">
        <v>9</v>
      </c>
      <c r="C10" s="11" t="s">
        <v>10</v>
      </c>
      <c r="D10" s="11" t="s">
        <v>11</v>
      </c>
    </row>
    <row r="11" spans="1:5" x14ac:dyDescent="0.2">
      <c r="A11" s="1" t="s">
        <v>12</v>
      </c>
      <c r="B11" s="24"/>
      <c r="C11" s="24"/>
      <c r="D11" s="24"/>
    </row>
    <row r="12" spans="1:5" x14ac:dyDescent="0.2">
      <c r="A12" s="1" t="s">
        <v>13</v>
      </c>
      <c r="B12" s="2" t="s">
        <v>8</v>
      </c>
      <c r="C12" s="3">
        <v>8854</v>
      </c>
      <c r="D12" s="3">
        <v>8362</v>
      </c>
    </row>
    <row r="13" spans="1:5" x14ac:dyDescent="0.2">
      <c r="A13" s="1" t="s">
        <v>14</v>
      </c>
      <c r="B13" s="24"/>
      <c r="C13" s="24"/>
      <c r="D13" s="24"/>
    </row>
    <row r="14" spans="1:5" x14ac:dyDescent="0.2">
      <c r="A14" s="1" t="s">
        <v>15</v>
      </c>
      <c r="B14" s="2" t="s">
        <v>16</v>
      </c>
      <c r="C14" s="3">
        <v>0</v>
      </c>
      <c r="D14" s="3">
        <v>0</v>
      </c>
    </row>
    <row r="15" spans="1:5" ht="25.5" x14ac:dyDescent="0.2">
      <c r="A15" s="1" t="s">
        <v>17</v>
      </c>
      <c r="B15" s="2" t="s">
        <v>18</v>
      </c>
      <c r="C15" s="3">
        <v>8854</v>
      </c>
      <c r="D15" s="3">
        <v>8362</v>
      </c>
    </row>
    <row r="16" spans="1:5" x14ac:dyDescent="0.2">
      <c r="A16" s="1" t="s">
        <v>19</v>
      </c>
      <c r="B16" s="2" t="s">
        <v>20</v>
      </c>
      <c r="C16" s="3">
        <v>0</v>
      </c>
      <c r="D16" s="3">
        <v>0</v>
      </c>
    </row>
    <row r="17" spans="1:4" x14ac:dyDescent="0.2">
      <c r="A17" s="1" t="s">
        <v>21</v>
      </c>
      <c r="B17" s="2" t="s">
        <v>9</v>
      </c>
      <c r="C17" s="3">
        <v>0</v>
      </c>
      <c r="D17" s="3">
        <v>0</v>
      </c>
    </row>
    <row r="18" spans="1:4" x14ac:dyDescent="0.2">
      <c r="A18" s="1" t="s">
        <v>22</v>
      </c>
      <c r="B18" s="2" t="s">
        <v>10</v>
      </c>
      <c r="C18" s="3">
        <v>0</v>
      </c>
      <c r="D18" s="3">
        <v>0</v>
      </c>
    </row>
    <row r="19" spans="1:4" x14ac:dyDescent="0.2">
      <c r="A19" s="1" t="s">
        <v>14</v>
      </c>
      <c r="B19" s="24"/>
      <c r="C19" s="24"/>
      <c r="D19" s="24"/>
    </row>
    <row r="20" spans="1:4" x14ac:dyDescent="0.2">
      <c r="A20" s="1" t="s">
        <v>23</v>
      </c>
      <c r="B20" s="2" t="s">
        <v>24</v>
      </c>
      <c r="C20" s="3">
        <v>0</v>
      </c>
      <c r="D20" s="3">
        <v>0</v>
      </c>
    </row>
    <row r="21" spans="1:4" x14ac:dyDescent="0.2">
      <c r="A21" s="1" t="s">
        <v>25</v>
      </c>
      <c r="B21" s="2" t="s">
        <v>11</v>
      </c>
      <c r="C21" s="3">
        <v>0</v>
      </c>
      <c r="D21" s="3">
        <v>8005</v>
      </c>
    </row>
    <row r="22" spans="1:4" x14ac:dyDescent="0.2">
      <c r="A22" s="1" t="s">
        <v>14</v>
      </c>
      <c r="B22" s="24"/>
      <c r="C22" s="24"/>
      <c r="D22" s="24"/>
    </row>
    <row r="23" spans="1:4" x14ac:dyDescent="0.2">
      <c r="A23" s="1" t="s">
        <v>23</v>
      </c>
      <c r="B23" s="2" t="s">
        <v>26</v>
      </c>
      <c r="C23" s="3">
        <v>0</v>
      </c>
      <c r="D23" s="3">
        <v>0</v>
      </c>
    </row>
    <row r="24" spans="1:4" ht="40.5" customHeight="1" x14ac:dyDescent="0.2">
      <c r="A24" s="1" t="s">
        <v>27</v>
      </c>
      <c r="B24" s="2" t="s">
        <v>28</v>
      </c>
      <c r="C24" s="3">
        <v>691898</v>
      </c>
      <c r="D24" s="3">
        <v>555203</v>
      </c>
    </row>
    <row r="25" spans="1:4" x14ac:dyDescent="0.2">
      <c r="A25" s="1" t="s">
        <v>14</v>
      </c>
      <c r="B25" s="24"/>
      <c r="C25" s="24"/>
      <c r="D25" s="24"/>
    </row>
    <row r="26" spans="1:4" x14ac:dyDescent="0.2">
      <c r="A26" s="1" t="s">
        <v>23</v>
      </c>
      <c r="B26" s="2" t="s">
        <v>29</v>
      </c>
      <c r="C26" s="3">
        <v>0</v>
      </c>
      <c r="D26" s="3">
        <v>0</v>
      </c>
    </row>
    <row r="27" spans="1:4" ht="29.25" customHeight="1" x14ac:dyDescent="0.2">
      <c r="A27" s="1" t="s">
        <v>30</v>
      </c>
      <c r="B27" s="2" t="s">
        <v>31</v>
      </c>
      <c r="C27" s="3">
        <v>200</v>
      </c>
      <c r="D27" s="3">
        <v>200</v>
      </c>
    </row>
    <row r="28" spans="1:4" x14ac:dyDescent="0.2">
      <c r="A28" s="1" t="s">
        <v>14</v>
      </c>
      <c r="B28" s="24"/>
      <c r="C28" s="24"/>
      <c r="D28" s="24"/>
    </row>
    <row r="29" spans="1:4" x14ac:dyDescent="0.2">
      <c r="A29" s="1" t="s">
        <v>23</v>
      </c>
      <c r="B29" s="2" t="s">
        <v>32</v>
      </c>
      <c r="C29" s="3">
        <v>0</v>
      </c>
      <c r="D29" s="3">
        <v>0</v>
      </c>
    </row>
    <row r="30" spans="1:4" x14ac:dyDescent="0.2">
      <c r="A30" s="1" t="s">
        <v>33</v>
      </c>
      <c r="B30" s="2" t="s">
        <v>34</v>
      </c>
      <c r="C30" s="3">
        <v>0</v>
      </c>
      <c r="D30" s="3">
        <v>0</v>
      </c>
    </row>
    <row r="31" spans="1:4" x14ac:dyDescent="0.2">
      <c r="A31" s="1" t="s">
        <v>14</v>
      </c>
      <c r="B31" s="24"/>
      <c r="C31" s="24"/>
      <c r="D31" s="24"/>
    </row>
    <row r="32" spans="1:4" x14ac:dyDescent="0.2">
      <c r="A32" s="1" t="s">
        <v>23</v>
      </c>
      <c r="B32" s="2" t="s">
        <v>35</v>
      </c>
      <c r="C32" s="3">
        <v>0</v>
      </c>
      <c r="D32" s="3">
        <v>0</v>
      </c>
    </row>
    <row r="33" spans="1:4" x14ac:dyDescent="0.2">
      <c r="A33" s="1" t="s">
        <v>36</v>
      </c>
      <c r="B33" s="2" t="s">
        <v>37</v>
      </c>
      <c r="C33" s="3">
        <v>0</v>
      </c>
      <c r="D33" s="3">
        <v>0</v>
      </c>
    </row>
    <row r="34" spans="1:4" x14ac:dyDescent="0.2">
      <c r="A34" s="1" t="s">
        <v>38</v>
      </c>
      <c r="B34" s="2" t="s">
        <v>39</v>
      </c>
      <c r="C34" s="3">
        <v>800</v>
      </c>
      <c r="D34" s="3">
        <v>800</v>
      </c>
    </row>
    <row r="35" spans="1:4" x14ac:dyDescent="0.2">
      <c r="A35" s="1" t="s">
        <v>40</v>
      </c>
      <c r="B35" s="2" t="s">
        <v>41</v>
      </c>
      <c r="C35" s="3">
        <v>0</v>
      </c>
      <c r="D35" s="3">
        <v>0</v>
      </c>
    </row>
    <row r="36" spans="1:4" ht="24" customHeight="1" x14ac:dyDescent="0.2">
      <c r="A36" s="1" t="s">
        <v>42</v>
      </c>
      <c r="B36" s="2" t="s">
        <v>43</v>
      </c>
      <c r="C36" s="3">
        <v>0</v>
      </c>
      <c r="D36" s="3">
        <v>0</v>
      </c>
    </row>
    <row r="37" spans="1:4" x14ac:dyDescent="0.2">
      <c r="A37" s="1" t="s">
        <v>44</v>
      </c>
      <c r="B37" s="2" t="s">
        <v>45</v>
      </c>
      <c r="C37" s="3">
        <v>10414</v>
      </c>
      <c r="D37" s="3">
        <v>13320</v>
      </c>
    </row>
    <row r="38" spans="1:4" x14ac:dyDescent="0.2">
      <c r="A38" s="1" t="s">
        <v>46</v>
      </c>
      <c r="B38" s="2" t="s">
        <v>47</v>
      </c>
      <c r="C38" s="3">
        <v>4054</v>
      </c>
      <c r="D38" s="3">
        <v>4342</v>
      </c>
    </row>
    <row r="39" spans="1:4" x14ac:dyDescent="0.2">
      <c r="A39" s="1" t="s">
        <v>48</v>
      </c>
      <c r="B39" s="2" t="s">
        <v>49</v>
      </c>
      <c r="C39" s="3">
        <v>0</v>
      </c>
      <c r="D39" s="3">
        <v>0</v>
      </c>
    </row>
    <row r="40" spans="1:4" x14ac:dyDescent="0.2">
      <c r="A40" s="1" t="s">
        <v>50</v>
      </c>
      <c r="B40" s="2" t="s">
        <v>51</v>
      </c>
      <c r="C40" s="3">
        <v>28586</v>
      </c>
      <c r="D40" s="3">
        <v>14375</v>
      </c>
    </row>
    <row r="41" spans="1:4" x14ac:dyDescent="0.2">
      <c r="A41" s="1" t="s">
        <v>52</v>
      </c>
      <c r="B41" s="2" t="s">
        <v>53</v>
      </c>
      <c r="C41" s="3">
        <v>22258</v>
      </c>
      <c r="D41" s="3">
        <v>12748</v>
      </c>
    </row>
    <row r="42" spans="1:4" x14ac:dyDescent="0.2">
      <c r="A42" s="1" t="s">
        <v>14</v>
      </c>
      <c r="B42" s="24"/>
      <c r="C42" s="24"/>
      <c r="D42" s="24"/>
    </row>
    <row r="43" spans="1:4" x14ac:dyDescent="0.2">
      <c r="A43" s="1" t="s">
        <v>54</v>
      </c>
      <c r="B43" s="2" t="s">
        <v>55</v>
      </c>
      <c r="C43" s="3">
        <v>0</v>
      </c>
      <c r="D43" s="3">
        <v>2000</v>
      </c>
    </row>
    <row r="44" spans="1:4" x14ac:dyDescent="0.2">
      <c r="A44" s="1" t="s">
        <v>56</v>
      </c>
      <c r="B44" s="2" t="s">
        <v>57</v>
      </c>
      <c r="C44" s="3">
        <v>0</v>
      </c>
      <c r="D44" s="3">
        <v>0</v>
      </c>
    </row>
    <row r="45" spans="1:4" x14ac:dyDescent="0.2">
      <c r="A45" s="1" t="s">
        <v>58</v>
      </c>
      <c r="B45" s="2" t="s">
        <v>59</v>
      </c>
      <c r="C45" s="3">
        <v>0</v>
      </c>
      <c r="D45" s="3">
        <v>2000</v>
      </c>
    </row>
    <row r="46" spans="1:4" x14ac:dyDescent="0.2">
      <c r="A46" s="1" t="s">
        <v>60</v>
      </c>
      <c r="B46" s="2" t="s">
        <v>61</v>
      </c>
      <c r="C46" s="3">
        <v>0</v>
      </c>
      <c r="D46" s="3">
        <v>0</v>
      </c>
    </row>
    <row r="47" spans="1:4" x14ac:dyDescent="0.2">
      <c r="A47" s="1" t="s">
        <v>62</v>
      </c>
      <c r="B47" s="2" t="s">
        <v>63</v>
      </c>
      <c r="C47" s="3">
        <v>15000</v>
      </c>
      <c r="D47" s="3">
        <v>9000</v>
      </c>
    </row>
    <row r="48" spans="1:4" x14ac:dyDescent="0.2">
      <c r="A48" s="1" t="s">
        <v>64</v>
      </c>
      <c r="B48" s="2" t="s">
        <v>65</v>
      </c>
      <c r="C48" s="3">
        <v>7258</v>
      </c>
      <c r="D48" s="3">
        <v>1748</v>
      </c>
    </row>
    <row r="49" spans="1:4" x14ac:dyDescent="0.2">
      <c r="A49" s="1" t="s">
        <v>66</v>
      </c>
      <c r="B49" s="2" t="s">
        <v>67</v>
      </c>
      <c r="C49" s="3">
        <v>0</v>
      </c>
      <c r="D49" s="3">
        <v>0</v>
      </c>
    </row>
    <row r="50" spans="1:4" x14ac:dyDescent="0.2">
      <c r="A50" s="1" t="s">
        <v>68</v>
      </c>
      <c r="B50" s="2" t="s">
        <v>69</v>
      </c>
      <c r="C50" s="3">
        <v>0</v>
      </c>
      <c r="D50" s="3">
        <v>0</v>
      </c>
    </row>
    <row r="51" spans="1:4" x14ac:dyDescent="0.2">
      <c r="A51" s="1" t="s">
        <v>70</v>
      </c>
      <c r="B51" s="2" t="s">
        <v>71</v>
      </c>
      <c r="C51" s="3">
        <v>0</v>
      </c>
      <c r="D51" s="3">
        <v>0</v>
      </c>
    </row>
    <row r="52" spans="1:4" x14ac:dyDescent="0.2">
      <c r="A52" s="1" t="s">
        <v>72</v>
      </c>
      <c r="B52" s="2" t="s">
        <v>73</v>
      </c>
      <c r="C52" s="3">
        <v>0</v>
      </c>
      <c r="D52" s="3">
        <v>0</v>
      </c>
    </row>
    <row r="53" spans="1:4" x14ac:dyDescent="0.2">
      <c r="A53" s="1" t="s">
        <v>74</v>
      </c>
      <c r="B53" s="2" t="s">
        <v>75</v>
      </c>
      <c r="C53" s="3">
        <v>0</v>
      </c>
      <c r="D53" s="3">
        <v>0</v>
      </c>
    </row>
    <row r="54" spans="1:4" x14ac:dyDescent="0.2">
      <c r="A54" s="1" t="s">
        <v>76</v>
      </c>
      <c r="B54" s="2" t="s">
        <v>77</v>
      </c>
      <c r="C54" s="3">
        <v>0</v>
      </c>
      <c r="D54" s="3">
        <v>0</v>
      </c>
    </row>
    <row r="55" spans="1:4" x14ac:dyDescent="0.2">
      <c r="A55" s="1" t="s">
        <v>14</v>
      </c>
      <c r="B55" s="24"/>
      <c r="C55" s="24"/>
      <c r="D55" s="24"/>
    </row>
    <row r="56" spans="1:4" x14ac:dyDescent="0.2">
      <c r="A56" s="1" t="s">
        <v>78</v>
      </c>
      <c r="B56" s="2" t="s">
        <v>79</v>
      </c>
      <c r="C56" s="3">
        <v>0</v>
      </c>
      <c r="D56" s="3">
        <v>0</v>
      </c>
    </row>
    <row r="57" spans="1:4" x14ac:dyDescent="0.2">
      <c r="A57" s="1" t="s">
        <v>80</v>
      </c>
      <c r="B57" s="2" t="s">
        <v>81</v>
      </c>
      <c r="C57" s="3">
        <v>0</v>
      </c>
      <c r="D57" s="3">
        <v>0</v>
      </c>
    </row>
    <row r="58" spans="1:4" x14ac:dyDescent="0.2">
      <c r="A58" s="1" t="s">
        <v>82</v>
      </c>
      <c r="B58" s="2" t="s">
        <v>83</v>
      </c>
      <c r="C58" s="3">
        <v>0</v>
      </c>
      <c r="D58" s="3">
        <v>0</v>
      </c>
    </row>
    <row r="59" spans="1:4" x14ac:dyDescent="0.2">
      <c r="A59" s="1" t="s">
        <v>84</v>
      </c>
      <c r="B59" s="2" t="s">
        <v>85</v>
      </c>
      <c r="C59" s="3">
        <v>0</v>
      </c>
      <c r="D59" s="3">
        <v>0</v>
      </c>
    </row>
    <row r="60" spans="1:4" x14ac:dyDescent="0.2">
      <c r="A60" s="1" t="s">
        <v>86</v>
      </c>
      <c r="B60" s="2" t="s">
        <v>87</v>
      </c>
      <c r="C60" s="3">
        <v>1705</v>
      </c>
      <c r="D60" s="3">
        <v>1536</v>
      </c>
    </row>
    <row r="61" spans="1:4" x14ac:dyDescent="0.2">
      <c r="A61" s="1" t="s">
        <v>88</v>
      </c>
      <c r="B61" s="2" t="s">
        <v>89</v>
      </c>
      <c r="C61" s="3">
        <v>0</v>
      </c>
      <c r="D61" s="3">
        <v>0</v>
      </c>
    </row>
    <row r="62" spans="1:4" x14ac:dyDescent="0.2">
      <c r="A62" s="1" t="s">
        <v>90</v>
      </c>
      <c r="B62" s="2" t="s">
        <v>91</v>
      </c>
      <c r="C62" s="3">
        <v>13176</v>
      </c>
      <c r="D62" s="3">
        <v>7827</v>
      </c>
    </row>
    <row r="63" spans="1:4" x14ac:dyDescent="0.2">
      <c r="A63" s="1" t="s">
        <v>92</v>
      </c>
      <c r="B63" s="2" t="s">
        <v>93</v>
      </c>
      <c r="C63" s="3">
        <v>0</v>
      </c>
      <c r="D63" s="3">
        <v>0</v>
      </c>
    </row>
    <row r="64" spans="1:4" x14ac:dyDescent="0.2">
      <c r="A64" s="4" t="s">
        <v>94</v>
      </c>
      <c r="B64" s="5" t="s">
        <v>95</v>
      </c>
      <c r="C64" s="6">
        <v>781945</v>
      </c>
      <c r="D64" s="6">
        <v>626718</v>
      </c>
    </row>
    <row r="65" spans="1:4" x14ac:dyDescent="0.2">
      <c r="A65" s="1" t="s">
        <v>96</v>
      </c>
      <c r="B65" s="24"/>
      <c r="C65" s="24"/>
      <c r="D65" s="24"/>
    </row>
    <row r="66" spans="1:4" x14ac:dyDescent="0.2">
      <c r="A66" s="1" t="s">
        <v>97</v>
      </c>
      <c r="B66" s="2" t="s">
        <v>98</v>
      </c>
      <c r="C66" s="3">
        <v>0</v>
      </c>
      <c r="D66" s="3">
        <v>0</v>
      </c>
    </row>
    <row r="67" spans="1:4" x14ac:dyDescent="0.2">
      <c r="A67" s="1" t="s">
        <v>99</v>
      </c>
      <c r="B67" s="2" t="s">
        <v>100</v>
      </c>
      <c r="C67" s="3">
        <v>0</v>
      </c>
      <c r="D67" s="3">
        <v>0</v>
      </c>
    </row>
    <row r="68" spans="1:4" x14ac:dyDescent="0.2">
      <c r="A68" s="1" t="s">
        <v>101</v>
      </c>
      <c r="B68" s="2" t="s">
        <v>102</v>
      </c>
      <c r="C68" s="3">
        <v>0</v>
      </c>
      <c r="D68" s="3">
        <v>0</v>
      </c>
    </row>
    <row r="69" spans="1:4" x14ac:dyDescent="0.2">
      <c r="A69" s="1" t="s">
        <v>103</v>
      </c>
      <c r="B69" s="2" t="s">
        <v>104</v>
      </c>
      <c r="C69" s="3">
        <v>0</v>
      </c>
      <c r="D69" s="3">
        <v>0</v>
      </c>
    </row>
    <row r="70" spans="1:4" x14ac:dyDescent="0.2">
      <c r="A70" s="1" t="s">
        <v>105</v>
      </c>
      <c r="B70" s="2" t="s">
        <v>106</v>
      </c>
      <c r="C70" s="3">
        <v>8555</v>
      </c>
      <c r="D70" s="3">
        <v>16311</v>
      </c>
    </row>
    <row r="71" spans="1:4" x14ac:dyDescent="0.2">
      <c r="A71" s="1" t="s">
        <v>107</v>
      </c>
      <c r="B71" s="2" t="s">
        <v>108</v>
      </c>
      <c r="C71" s="3">
        <v>0</v>
      </c>
      <c r="D71" s="3">
        <v>0</v>
      </c>
    </row>
    <row r="72" spans="1:4" x14ac:dyDescent="0.2">
      <c r="A72" s="1" t="s">
        <v>109</v>
      </c>
      <c r="B72" s="2" t="s">
        <v>110</v>
      </c>
      <c r="C72" s="3">
        <v>20452</v>
      </c>
      <c r="D72" s="3">
        <v>29670</v>
      </c>
    </row>
    <row r="73" spans="1:4" x14ac:dyDescent="0.2">
      <c r="A73" s="1" t="s">
        <v>111</v>
      </c>
      <c r="B73" s="2" t="s">
        <v>112</v>
      </c>
      <c r="C73" s="3">
        <v>10511</v>
      </c>
      <c r="D73" s="3">
        <v>8963</v>
      </c>
    </row>
    <row r="74" spans="1:4" x14ac:dyDescent="0.2">
      <c r="A74" s="1" t="s">
        <v>14</v>
      </c>
      <c r="B74" s="24"/>
      <c r="C74" s="24"/>
      <c r="D74" s="24"/>
    </row>
    <row r="75" spans="1:4" x14ac:dyDescent="0.2">
      <c r="A75" s="1" t="s">
        <v>113</v>
      </c>
      <c r="B75" s="2" t="s">
        <v>114</v>
      </c>
      <c r="C75" s="3">
        <v>0</v>
      </c>
      <c r="D75" s="3">
        <v>0</v>
      </c>
    </row>
    <row r="76" spans="1:4" x14ac:dyDescent="0.2">
      <c r="A76" s="1" t="s">
        <v>115</v>
      </c>
      <c r="B76" s="2" t="s">
        <v>116</v>
      </c>
      <c r="C76" s="3">
        <v>0</v>
      </c>
      <c r="D76" s="3">
        <v>0</v>
      </c>
    </row>
    <row r="77" spans="1:4" x14ac:dyDescent="0.2">
      <c r="A77" s="1" t="s">
        <v>117</v>
      </c>
      <c r="B77" s="2" t="s">
        <v>118</v>
      </c>
      <c r="C77" s="3">
        <v>0</v>
      </c>
      <c r="D77" s="3">
        <v>0</v>
      </c>
    </row>
    <row r="78" spans="1:4" x14ac:dyDescent="0.2">
      <c r="A78" s="1" t="s">
        <v>119</v>
      </c>
      <c r="B78" s="2" t="s">
        <v>120</v>
      </c>
      <c r="C78" s="3">
        <v>0</v>
      </c>
      <c r="D78" s="3">
        <v>0</v>
      </c>
    </row>
    <row r="79" spans="1:4" x14ac:dyDescent="0.2">
      <c r="A79" s="1" t="s">
        <v>121</v>
      </c>
      <c r="B79" s="2" t="s">
        <v>122</v>
      </c>
      <c r="C79" s="3">
        <v>0</v>
      </c>
      <c r="D79" s="3">
        <v>0</v>
      </c>
    </row>
    <row r="80" spans="1:4" x14ac:dyDescent="0.2">
      <c r="A80" s="1" t="s">
        <v>123</v>
      </c>
      <c r="B80" s="2" t="s">
        <v>124</v>
      </c>
      <c r="C80" s="3">
        <v>0</v>
      </c>
      <c r="D80" s="3">
        <v>0</v>
      </c>
    </row>
    <row r="81" spans="1:4" x14ac:dyDescent="0.2">
      <c r="A81" s="1" t="s">
        <v>125</v>
      </c>
      <c r="B81" s="2" t="s">
        <v>126</v>
      </c>
      <c r="C81" s="3">
        <v>8544</v>
      </c>
      <c r="D81" s="3">
        <v>7407</v>
      </c>
    </row>
    <row r="82" spans="1:4" x14ac:dyDescent="0.2">
      <c r="A82" s="1" t="s">
        <v>127</v>
      </c>
      <c r="B82" s="2" t="s">
        <v>128</v>
      </c>
      <c r="C82" s="3">
        <v>86</v>
      </c>
      <c r="D82" s="3">
        <v>154</v>
      </c>
    </row>
    <row r="83" spans="1:4" x14ac:dyDescent="0.2">
      <c r="A83" s="1" t="s">
        <v>129</v>
      </c>
      <c r="B83" s="2" t="s">
        <v>130</v>
      </c>
      <c r="C83" s="3">
        <v>0</v>
      </c>
      <c r="D83" s="3">
        <v>0</v>
      </c>
    </row>
    <row r="84" spans="1:4" x14ac:dyDescent="0.2">
      <c r="A84" s="1" t="s">
        <v>131</v>
      </c>
      <c r="B84" s="2" t="s">
        <v>132</v>
      </c>
      <c r="C84" s="3">
        <v>1881</v>
      </c>
      <c r="D84" s="3">
        <v>1402</v>
      </c>
    </row>
    <row r="85" spans="1:4" x14ac:dyDescent="0.2">
      <c r="A85" s="1" t="s">
        <v>133</v>
      </c>
      <c r="B85" s="2" t="s">
        <v>134</v>
      </c>
      <c r="C85" s="3">
        <v>0</v>
      </c>
      <c r="D85" s="3">
        <v>0</v>
      </c>
    </row>
    <row r="86" spans="1:4" x14ac:dyDescent="0.2">
      <c r="A86" s="1" t="s">
        <v>76</v>
      </c>
      <c r="B86" s="2" t="s">
        <v>135</v>
      </c>
      <c r="C86" s="3">
        <v>0</v>
      </c>
      <c r="D86" s="3">
        <v>0</v>
      </c>
    </row>
    <row r="87" spans="1:4" x14ac:dyDescent="0.2">
      <c r="A87" s="1" t="s">
        <v>14</v>
      </c>
      <c r="B87" s="24"/>
      <c r="C87" s="24"/>
      <c r="D87" s="24"/>
    </row>
    <row r="88" spans="1:4" x14ac:dyDescent="0.2">
      <c r="A88" s="1" t="s">
        <v>136</v>
      </c>
      <c r="B88" s="2" t="s">
        <v>137</v>
      </c>
      <c r="C88" s="3">
        <v>0</v>
      </c>
      <c r="D88" s="3">
        <v>0</v>
      </c>
    </row>
    <row r="89" spans="1:4" x14ac:dyDescent="0.2">
      <c r="A89" s="1" t="s">
        <v>138</v>
      </c>
      <c r="B89" s="2" t="s">
        <v>139</v>
      </c>
      <c r="C89" s="3">
        <v>0</v>
      </c>
      <c r="D89" s="3">
        <v>0</v>
      </c>
    </row>
    <row r="90" spans="1:4" x14ac:dyDescent="0.2">
      <c r="A90" s="1" t="s">
        <v>140</v>
      </c>
      <c r="B90" s="2" t="s">
        <v>141</v>
      </c>
      <c r="C90" s="3">
        <v>0</v>
      </c>
      <c r="D90" s="3">
        <v>0</v>
      </c>
    </row>
    <row r="91" spans="1:4" x14ac:dyDescent="0.2">
      <c r="A91" s="1" t="s">
        <v>142</v>
      </c>
      <c r="B91" s="2" t="s">
        <v>143</v>
      </c>
      <c r="C91" s="3">
        <v>0</v>
      </c>
      <c r="D91" s="3">
        <v>0</v>
      </c>
    </row>
    <row r="92" spans="1:4" ht="25.5" x14ac:dyDescent="0.2">
      <c r="A92" s="1" t="s">
        <v>144</v>
      </c>
      <c r="B92" s="2" t="s">
        <v>145</v>
      </c>
      <c r="C92" s="3">
        <v>8508</v>
      </c>
      <c r="D92" s="3">
        <v>6853</v>
      </c>
    </row>
    <row r="93" spans="1:4" x14ac:dyDescent="0.2">
      <c r="A93" s="1" t="s">
        <v>146</v>
      </c>
      <c r="B93" s="2" t="s">
        <v>147</v>
      </c>
      <c r="C93" s="3">
        <v>0</v>
      </c>
      <c r="D93" s="3">
        <v>0</v>
      </c>
    </row>
    <row r="94" spans="1:4" x14ac:dyDescent="0.2">
      <c r="A94" s="1" t="s">
        <v>148</v>
      </c>
      <c r="B94" s="2" t="s">
        <v>149</v>
      </c>
      <c r="C94" s="3">
        <v>1037</v>
      </c>
      <c r="D94" s="3">
        <v>1100</v>
      </c>
    </row>
    <row r="95" spans="1:4" x14ac:dyDescent="0.2">
      <c r="A95" s="1" t="s">
        <v>150</v>
      </c>
      <c r="B95" s="2" t="s">
        <v>151</v>
      </c>
      <c r="C95" s="3">
        <v>0</v>
      </c>
      <c r="D95" s="3">
        <v>0</v>
      </c>
    </row>
    <row r="96" spans="1:4" x14ac:dyDescent="0.2">
      <c r="A96" s="1" t="s">
        <v>152</v>
      </c>
      <c r="B96" s="2" t="s">
        <v>153</v>
      </c>
      <c r="C96" s="3">
        <v>17072</v>
      </c>
      <c r="D96" s="3">
        <v>4268</v>
      </c>
    </row>
    <row r="97" spans="1:4" x14ac:dyDescent="0.2">
      <c r="A97" s="1" t="s">
        <v>154</v>
      </c>
      <c r="B97" s="2" t="s">
        <v>155</v>
      </c>
      <c r="C97" s="3">
        <v>0</v>
      </c>
      <c r="D97" s="3">
        <v>1510</v>
      </c>
    </row>
    <row r="98" spans="1:4" x14ac:dyDescent="0.2">
      <c r="A98" s="4" t="s">
        <v>156</v>
      </c>
      <c r="B98" s="5" t="s">
        <v>157</v>
      </c>
      <c r="C98" s="6">
        <v>66135</v>
      </c>
      <c r="D98" s="6">
        <v>68675</v>
      </c>
    </row>
    <row r="99" spans="1:4" x14ac:dyDescent="0.2">
      <c r="A99" s="1" t="s">
        <v>158</v>
      </c>
      <c r="B99" s="24"/>
      <c r="C99" s="24"/>
      <c r="D99" s="24"/>
    </row>
    <row r="100" spans="1:4" x14ac:dyDescent="0.2">
      <c r="A100" s="1" t="s">
        <v>159</v>
      </c>
      <c r="B100" s="2" t="s">
        <v>160</v>
      </c>
      <c r="C100" s="3">
        <v>2194479</v>
      </c>
      <c r="D100" s="3">
        <v>2077479</v>
      </c>
    </row>
    <row r="101" spans="1:4" x14ac:dyDescent="0.2">
      <c r="A101" s="1" t="s">
        <v>14</v>
      </c>
      <c r="B101" s="24"/>
      <c r="C101" s="24"/>
      <c r="D101" s="24"/>
    </row>
    <row r="102" spans="1:4" x14ac:dyDescent="0.2">
      <c r="A102" s="1" t="s">
        <v>161</v>
      </c>
      <c r="B102" s="2" t="s">
        <v>162</v>
      </c>
      <c r="C102" s="3">
        <v>2194479</v>
      </c>
      <c r="D102" s="3">
        <v>2077479</v>
      </c>
    </row>
    <row r="103" spans="1:4" x14ac:dyDescent="0.2">
      <c r="A103" s="1" t="s">
        <v>163</v>
      </c>
      <c r="B103" s="2" t="s">
        <v>164</v>
      </c>
      <c r="C103" s="3">
        <v>0</v>
      </c>
      <c r="D103" s="3">
        <v>0</v>
      </c>
    </row>
    <row r="104" spans="1:4" x14ac:dyDescent="0.2">
      <c r="A104" s="1" t="s">
        <v>165</v>
      </c>
      <c r="B104" s="2" t="s">
        <v>166</v>
      </c>
      <c r="C104" s="3">
        <v>15071</v>
      </c>
      <c r="D104" s="3">
        <v>15071</v>
      </c>
    </row>
    <row r="105" spans="1:4" x14ac:dyDescent="0.2">
      <c r="A105" s="1" t="s">
        <v>167</v>
      </c>
      <c r="B105" s="2" t="s">
        <v>168</v>
      </c>
      <c r="C105" s="3">
        <v>-10071</v>
      </c>
      <c r="D105" s="3">
        <v>-10071</v>
      </c>
    </row>
    <row r="106" spans="1:4" x14ac:dyDescent="0.2">
      <c r="A106" s="1" t="s">
        <v>169</v>
      </c>
      <c r="B106" s="2" t="s">
        <v>170</v>
      </c>
      <c r="C106" s="3">
        <v>0</v>
      </c>
      <c r="D106" s="3">
        <v>0</v>
      </c>
    </row>
    <row r="107" spans="1:4" ht="25.5" x14ac:dyDescent="0.2">
      <c r="A107" s="1" t="s">
        <v>171</v>
      </c>
      <c r="B107" s="2" t="s">
        <v>172</v>
      </c>
      <c r="C107" s="3">
        <v>0</v>
      </c>
      <c r="D107" s="3">
        <v>0</v>
      </c>
    </row>
    <row r="108" spans="1:4" ht="25.5" x14ac:dyDescent="0.2">
      <c r="A108" s="1" t="s">
        <v>173</v>
      </c>
      <c r="B108" s="2" t="s">
        <v>174</v>
      </c>
      <c r="C108" s="3">
        <v>0</v>
      </c>
      <c r="D108" s="3">
        <v>0</v>
      </c>
    </row>
    <row r="109" spans="1:4" x14ac:dyDescent="0.2">
      <c r="A109" s="1" t="s">
        <v>175</v>
      </c>
      <c r="B109" s="2" t="s">
        <v>176</v>
      </c>
      <c r="C109" s="3">
        <v>0</v>
      </c>
      <c r="D109" s="3">
        <v>0</v>
      </c>
    </row>
    <row r="110" spans="1:4" x14ac:dyDescent="0.2">
      <c r="A110" s="1" t="s">
        <v>177</v>
      </c>
      <c r="B110" s="2" t="s">
        <v>178</v>
      </c>
      <c r="C110" s="3">
        <v>0</v>
      </c>
      <c r="D110" s="3">
        <v>0</v>
      </c>
    </row>
    <row r="111" spans="1:4" x14ac:dyDescent="0.2">
      <c r="A111" s="1" t="s">
        <v>179</v>
      </c>
      <c r="B111" s="2" t="s">
        <v>180</v>
      </c>
      <c r="C111" s="3">
        <v>-1483669</v>
      </c>
      <c r="D111" s="3">
        <v>-1524436</v>
      </c>
    </row>
    <row r="112" spans="1:4" x14ac:dyDescent="0.2">
      <c r="A112" s="1" t="s">
        <v>14</v>
      </c>
      <c r="B112" s="24"/>
      <c r="C112" s="24"/>
      <c r="D112" s="24"/>
    </row>
    <row r="113" spans="1:5" x14ac:dyDescent="0.2">
      <c r="A113" s="1" t="s">
        <v>181</v>
      </c>
      <c r="B113" s="2" t="s">
        <v>182</v>
      </c>
      <c r="C113" s="3">
        <v>-1524436</v>
      </c>
      <c r="D113" s="3">
        <v>-1130650</v>
      </c>
    </row>
    <row r="114" spans="1:5" x14ac:dyDescent="0.2">
      <c r="A114" s="1" t="s">
        <v>183</v>
      </c>
      <c r="B114" s="2" t="s">
        <v>184</v>
      </c>
      <c r="C114" s="3">
        <v>40767</v>
      </c>
      <c r="D114" s="3">
        <v>-393786</v>
      </c>
    </row>
    <row r="115" spans="1:5" x14ac:dyDescent="0.2">
      <c r="A115" s="4" t="s">
        <v>185</v>
      </c>
      <c r="B115" s="5" t="s">
        <v>186</v>
      </c>
      <c r="C115" s="6">
        <v>715810</v>
      </c>
      <c r="D115" s="6">
        <v>558043</v>
      </c>
    </row>
    <row r="116" spans="1:5" x14ac:dyDescent="0.2">
      <c r="A116" s="4" t="s">
        <v>187</v>
      </c>
      <c r="B116" s="5" t="s">
        <v>188</v>
      </c>
      <c r="C116" s="6">
        <v>781945</v>
      </c>
      <c r="D116" s="6">
        <v>626718</v>
      </c>
    </row>
    <row r="117" spans="1:5" x14ac:dyDescent="0.2">
      <c r="A117" s="7" t="s">
        <v>189</v>
      </c>
      <c r="C117" s="25"/>
      <c r="D117" s="25"/>
    </row>
    <row r="118" spans="1:5" x14ac:dyDescent="0.2">
      <c r="A118" s="17" t="s">
        <v>190</v>
      </c>
      <c r="B118" s="20"/>
      <c r="C118" s="20"/>
      <c r="D118" s="20"/>
      <c r="E118" s="20"/>
    </row>
    <row r="119" spans="1:5" x14ac:dyDescent="0.2">
      <c r="A119" s="9" t="s">
        <v>191</v>
      </c>
      <c r="B119" s="12" t="s">
        <v>192</v>
      </c>
    </row>
    <row r="120" spans="1:5" x14ac:dyDescent="0.2">
      <c r="A120" s="9" t="s">
        <v>1</v>
      </c>
      <c r="B120" s="10" t="s">
        <v>193</v>
      </c>
      <c r="E120" s="26"/>
    </row>
    <row r="121" spans="1:5" x14ac:dyDescent="0.2">
      <c r="A121" s="26"/>
      <c r="B121" s="26"/>
      <c r="C121" s="26"/>
      <c r="D121" s="26"/>
      <c r="E121" s="26"/>
    </row>
    <row r="122" spans="1:5" x14ac:dyDescent="0.2">
      <c r="A122" s="9" t="s">
        <v>334</v>
      </c>
      <c r="B122" s="10"/>
      <c r="C122" s="26"/>
      <c r="D122" s="26"/>
      <c r="E122" s="26"/>
    </row>
    <row r="123" spans="1:5" x14ac:dyDescent="0.2">
      <c r="A123" s="26"/>
      <c r="B123" s="26"/>
      <c r="C123" s="26"/>
      <c r="D123" s="26"/>
      <c r="E123" s="26"/>
    </row>
    <row r="124" spans="1:5" x14ac:dyDescent="0.2">
      <c r="A124" s="9" t="s">
        <v>336</v>
      </c>
      <c r="B124" s="27"/>
      <c r="C124" s="28"/>
      <c r="D124" s="26"/>
      <c r="E124" s="26"/>
    </row>
    <row r="125" spans="1:5" x14ac:dyDescent="0.2">
      <c r="A125" s="26"/>
      <c r="B125" s="26"/>
      <c r="C125" s="26"/>
      <c r="D125" s="26"/>
      <c r="E125" s="26"/>
    </row>
    <row r="126" spans="1:5" x14ac:dyDescent="0.2">
      <c r="A126" s="9" t="s">
        <v>335</v>
      </c>
      <c r="B126" s="13"/>
      <c r="C126" s="28"/>
      <c r="D126" s="12" t="s">
        <v>198</v>
      </c>
      <c r="E126" s="26"/>
    </row>
    <row r="127" spans="1:5" ht="21.75" customHeight="1" x14ac:dyDescent="0.2">
      <c r="A127" s="26"/>
      <c r="B127" s="18" t="s">
        <v>199</v>
      </c>
      <c r="C127" s="28"/>
      <c r="D127" s="12" t="s">
        <v>200</v>
      </c>
      <c r="E127" s="26"/>
    </row>
    <row r="128" spans="1:5" x14ac:dyDescent="0.2">
      <c r="A128" s="26"/>
      <c r="B128" s="26"/>
      <c r="C128" s="26"/>
      <c r="D128" s="26"/>
      <c r="E128" s="26"/>
    </row>
    <row r="129" spans="1:5" x14ac:dyDescent="0.2">
      <c r="A129" s="19" t="s">
        <v>201</v>
      </c>
      <c r="B129" s="28"/>
      <c r="C129" s="28"/>
      <c r="D129" s="26"/>
      <c r="E129" s="26"/>
    </row>
    <row r="130" spans="1:5" x14ac:dyDescent="0.2">
      <c r="A130" s="13" t="s">
        <v>197</v>
      </c>
      <c r="B130" s="28"/>
      <c r="C130" s="26"/>
      <c r="D130" s="12" t="s">
        <v>198</v>
      </c>
      <c r="E130" s="26"/>
    </row>
    <row r="131" spans="1:5" x14ac:dyDescent="0.2">
      <c r="A131" s="19" t="s">
        <v>199</v>
      </c>
      <c r="B131" s="28"/>
      <c r="C131" s="26"/>
      <c r="D131" s="12" t="s">
        <v>202</v>
      </c>
      <c r="E131" s="26"/>
    </row>
    <row r="132" spans="1:5" x14ac:dyDescent="0.2">
      <c r="A132" s="26"/>
      <c r="B132" s="26"/>
      <c r="C132" s="26"/>
      <c r="D132" s="26"/>
      <c r="E132" s="26"/>
    </row>
    <row r="133" spans="1:5" x14ac:dyDescent="0.2">
      <c r="A133" s="19" t="s">
        <v>203</v>
      </c>
      <c r="B133" s="28"/>
      <c r="C133" s="28"/>
      <c r="D133" s="26"/>
      <c r="E133" s="26"/>
    </row>
    <row r="134" spans="1:5" x14ac:dyDescent="0.2">
      <c r="A134" s="13" t="s">
        <v>337</v>
      </c>
      <c r="B134" s="28"/>
      <c r="C134" s="26"/>
      <c r="D134" s="12" t="s">
        <v>198</v>
      </c>
      <c r="E134" s="26"/>
    </row>
    <row r="135" spans="1:5" x14ac:dyDescent="0.2">
      <c r="A135" s="19" t="s">
        <v>199</v>
      </c>
      <c r="B135" s="28"/>
      <c r="C135" s="26"/>
      <c r="D135" s="12" t="s">
        <v>202</v>
      </c>
      <c r="E135" s="26"/>
    </row>
    <row r="136" spans="1:5" x14ac:dyDescent="0.2">
      <c r="A136" s="26"/>
      <c r="B136" s="26"/>
      <c r="C136" s="26"/>
      <c r="D136" s="26"/>
      <c r="E136" s="26"/>
    </row>
    <row r="137" spans="1:5" x14ac:dyDescent="0.2">
      <c r="A137" s="19" t="s">
        <v>204</v>
      </c>
      <c r="B137" s="28"/>
      <c r="C137" s="8" t="s">
        <v>190</v>
      </c>
      <c r="D137" s="9" t="s">
        <v>205</v>
      </c>
      <c r="E137" s="26"/>
    </row>
  </sheetData>
  <mergeCells count="20">
    <mergeCell ref="A131:B131"/>
    <mergeCell ref="A133:C133"/>
    <mergeCell ref="A134:B134"/>
    <mergeCell ref="A135:B135"/>
    <mergeCell ref="A137:B137"/>
    <mergeCell ref="A130:B130"/>
    <mergeCell ref="A2:E2"/>
    <mergeCell ref="A3:E3"/>
    <mergeCell ref="A4:E4"/>
    <mergeCell ref="A5:E5"/>
    <mergeCell ref="A7:D7"/>
    <mergeCell ref="A8:A9"/>
    <mergeCell ref="B8:B9"/>
    <mergeCell ref="C8:C9"/>
    <mergeCell ref="D8:D9"/>
    <mergeCell ref="A118:E118"/>
    <mergeCell ref="B124:C124"/>
    <mergeCell ref="B126:C126"/>
    <mergeCell ref="B127:C127"/>
    <mergeCell ref="A129:C129"/>
  </mergeCells>
  <pageMargins left="0.31496062992125984" right="0.31496062992125984" top="0.35433070866141736" bottom="0.35433070866141736" header="0.11811023622047245" footer="0.11811023622047245"/>
  <pageSetup paperSize="9" scale="82" fitToHeight="2" orientation="portrait" r:id="rId1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D03F8-4461-4D74-A81E-700744AB8234}">
  <sheetPr>
    <tabColor rgb="FF00B050"/>
    <pageSetUpPr fitToPage="1"/>
  </sheetPr>
  <dimension ref="A1:J133"/>
  <sheetViews>
    <sheetView tabSelected="1" view="pageBreakPreview" zoomScaleNormal="100" zoomScaleSheetLayoutView="100" workbookViewId="0">
      <selection activeCell="D15" sqref="D15"/>
    </sheetView>
  </sheetViews>
  <sheetFormatPr defaultColWidth="9.140625" defaultRowHeight="12.75" x14ac:dyDescent="0.2"/>
  <cols>
    <col min="1" max="1" width="50" style="31" customWidth="1"/>
    <col min="2" max="2" width="6.85546875" style="31" customWidth="1"/>
    <col min="3" max="3" width="16.42578125" style="31" customWidth="1"/>
    <col min="4" max="6" width="18.7109375" style="31" customWidth="1"/>
    <col min="7" max="7" width="9" style="31" customWidth="1"/>
    <col min="8" max="16384" width="9.140625" style="31"/>
  </cols>
  <sheetData>
    <row r="1" spans="1:6" x14ac:dyDescent="0.2">
      <c r="A1" s="29" t="s">
        <v>206</v>
      </c>
      <c r="B1" s="30"/>
      <c r="C1" s="30"/>
      <c r="D1" s="30"/>
      <c r="E1" s="30"/>
      <c r="F1" s="30"/>
    </row>
    <row r="4" spans="1:6" x14ac:dyDescent="0.2">
      <c r="A4" s="32" t="s">
        <v>207</v>
      </c>
      <c r="B4" s="30"/>
      <c r="C4" s="30"/>
      <c r="D4" s="30"/>
      <c r="E4" s="30"/>
      <c r="F4" s="30"/>
    </row>
    <row r="5" spans="1:6" x14ac:dyDescent="0.2">
      <c r="A5" s="33" t="str">
        <f>f1_uip!A3</f>
        <v>по состоянию на 01.07.2022 года</v>
      </c>
      <c r="B5" s="30"/>
      <c r="C5" s="30"/>
      <c r="D5" s="30"/>
      <c r="E5" s="30"/>
      <c r="F5" s="30"/>
    </row>
    <row r="6" spans="1:6" x14ac:dyDescent="0.2">
      <c r="A6" s="33" t="s">
        <v>1</v>
      </c>
      <c r="B6" s="30"/>
      <c r="C6" s="30"/>
      <c r="D6" s="30"/>
      <c r="E6" s="30"/>
      <c r="F6" s="30"/>
    </row>
    <row r="7" spans="1:6" x14ac:dyDescent="0.2">
      <c r="A7" s="33" t="s">
        <v>2</v>
      </c>
      <c r="B7" s="30"/>
      <c r="C7" s="30"/>
      <c r="D7" s="30"/>
      <c r="E7" s="30"/>
      <c r="F7" s="30"/>
    </row>
    <row r="9" spans="1:6" x14ac:dyDescent="0.2">
      <c r="A9" s="34" t="s">
        <v>3</v>
      </c>
      <c r="B9" s="30"/>
      <c r="C9" s="30"/>
      <c r="D9" s="30"/>
      <c r="E9" s="30"/>
      <c r="F9" s="30"/>
    </row>
    <row r="10" spans="1:6" ht="27.75" customHeight="1" x14ac:dyDescent="0.2">
      <c r="A10" s="35" t="s">
        <v>4</v>
      </c>
      <c r="B10" s="35" t="s">
        <v>5</v>
      </c>
      <c r="C10" s="35" t="s">
        <v>208</v>
      </c>
      <c r="D10" s="35" t="s">
        <v>209</v>
      </c>
      <c r="E10" s="35" t="s">
        <v>210</v>
      </c>
      <c r="F10" s="35" t="s">
        <v>211</v>
      </c>
    </row>
    <row r="11" spans="1:6" ht="27.75" customHeight="1" x14ac:dyDescent="0.2">
      <c r="A11" s="36"/>
      <c r="B11" s="36"/>
      <c r="C11" s="36"/>
      <c r="D11" s="36"/>
      <c r="E11" s="36"/>
      <c r="F11" s="36"/>
    </row>
    <row r="12" spans="1:6" x14ac:dyDescent="0.2">
      <c r="A12" s="37" t="s">
        <v>8</v>
      </c>
      <c r="B12" s="37" t="s">
        <v>9</v>
      </c>
      <c r="C12" s="37" t="s">
        <v>10</v>
      </c>
      <c r="D12" s="37" t="s">
        <v>11</v>
      </c>
      <c r="E12" s="37" t="s">
        <v>28</v>
      </c>
      <c r="F12" s="37" t="s">
        <v>31</v>
      </c>
    </row>
    <row r="13" spans="1:6" x14ac:dyDescent="0.2">
      <c r="A13" s="38" t="s">
        <v>212</v>
      </c>
      <c r="B13" s="39" t="s">
        <v>8</v>
      </c>
      <c r="C13" s="40">
        <f t="shared" ref="C13" si="0">C15+C16+C29+C30</f>
        <v>2409</v>
      </c>
      <c r="D13" s="40">
        <v>2887</v>
      </c>
      <c r="E13" s="40">
        <f>E15+E16+E29+E30</f>
        <v>314</v>
      </c>
      <c r="F13" s="40">
        <f>F15+F16+F29+F30</f>
        <v>1165</v>
      </c>
    </row>
    <row r="14" spans="1:6" x14ac:dyDescent="0.2">
      <c r="A14" s="38" t="s">
        <v>14</v>
      </c>
      <c r="B14" s="41"/>
      <c r="C14" s="41"/>
      <c r="D14" s="41"/>
      <c r="E14" s="41"/>
      <c r="F14" s="41"/>
    </row>
    <row r="15" spans="1:6" x14ac:dyDescent="0.2">
      <c r="A15" s="38" t="s">
        <v>213</v>
      </c>
      <c r="B15" s="39" t="s">
        <v>16</v>
      </c>
      <c r="C15" s="40">
        <v>0</v>
      </c>
      <c r="D15" s="40">
        <v>0</v>
      </c>
      <c r="E15" s="40">
        <v>0</v>
      </c>
      <c r="F15" s="40">
        <v>0</v>
      </c>
    </row>
    <row r="16" spans="1:6" x14ac:dyDescent="0.2">
      <c r="A16" s="38" t="s">
        <v>214</v>
      </c>
      <c r="B16" s="39" t="s">
        <v>18</v>
      </c>
      <c r="C16" s="40">
        <v>0</v>
      </c>
      <c r="D16" s="40">
        <v>0</v>
      </c>
      <c r="E16" s="40">
        <v>0</v>
      </c>
      <c r="F16" s="40">
        <v>0</v>
      </c>
    </row>
    <row r="17" spans="1:7" x14ac:dyDescent="0.2">
      <c r="A17" s="38" t="s">
        <v>14</v>
      </c>
      <c r="B17" s="41"/>
      <c r="C17" s="41"/>
      <c r="D17" s="41"/>
      <c r="E17" s="41"/>
      <c r="F17" s="41"/>
    </row>
    <row r="18" spans="1:7" ht="25.5" x14ac:dyDescent="0.2">
      <c r="A18" s="38" t="s">
        <v>215</v>
      </c>
      <c r="B18" s="39" t="s">
        <v>216</v>
      </c>
      <c r="C18" s="40">
        <v>0</v>
      </c>
      <c r="D18" s="40">
        <v>0</v>
      </c>
      <c r="E18" s="40">
        <v>0</v>
      </c>
      <c r="F18" s="40">
        <v>0</v>
      </c>
    </row>
    <row r="19" spans="1:7" x14ac:dyDescent="0.2">
      <c r="A19" s="38" t="s">
        <v>14</v>
      </c>
      <c r="B19" s="41"/>
      <c r="C19" s="41"/>
      <c r="D19" s="41"/>
      <c r="E19" s="41"/>
      <c r="F19" s="41"/>
    </row>
    <row r="20" spans="1:7" ht="38.25" x14ac:dyDescent="0.2">
      <c r="A20" s="38" t="s">
        <v>217</v>
      </c>
      <c r="B20" s="39" t="s">
        <v>218</v>
      </c>
      <c r="C20" s="40">
        <v>0</v>
      </c>
      <c r="D20" s="40">
        <v>0</v>
      </c>
      <c r="E20" s="40">
        <v>0</v>
      </c>
      <c r="F20" s="40">
        <v>0</v>
      </c>
    </row>
    <row r="21" spans="1:7" ht="38.25" x14ac:dyDescent="0.2">
      <c r="A21" s="38" t="s">
        <v>219</v>
      </c>
      <c r="B21" s="39" t="s">
        <v>220</v>
      </c>
      <c r="C21" s="40">
        <v>0</v>
      </c>
      <c r="D21" s="40">
        <v>0</v>
      </c>
      <c r="E21" s="40">
        <v>0</v>
      </c>
      <c r="F21" s="40">
        <v>0</v>
      </c>
    </row>
    <row r="22" spans="1:7" ht="38.25" x14ac:dyDescent="0.2">
      <c r="A22" s="38" t="s">
        <v>221</v>
      </c>
      <c r="B22" s="39" t="s">
        <v>222</v>
      </c>
      <c r="C22" s="40">
        <v>0</v>
      </c>
      <c r="D22" s="40">
        <v>0</v>
      </c>
      <c r="E22" s="40">
        <v>0</v>
      </c>
      <c r="F22" s="40">
        <v>0</v>
      </c>
    </row>
    <row r="23" spans="1:7" x14ac:dyDescent="0.2">
      <c r="A23" s="38" t="s">
        <v>14</v>
      </c>
      <c r="B23" s="41"/>
      <c r="C23" s="41"/>
      <c r="D23" s="41"/>
      <c r="E23" s="41"/>
      <c r="F23" s="41"/>
    </row>
    <row r="24" spans="1:7" ht="51" x14ac:dyDescent="0.2">
      <c r="A24" s="38" t="s">
        <v>223</v>
      </c>
      <c r="B24" s="39" t="s">
        <v>224</v>
      </c>
      <c r="C24" s="40">
        <v>0</v>
      </c>
      <c r="D24" s="40">
        <v>0</v>
      </c>
      <c r="E24" s="40">
        <v>0</v>
      </c>
      <c r="F24" s="40">
        <v>0</v>
      </c>
    </row>
    <row r="25" spans="1:7" ht="25.5" x14ac:dyDescent="0.2">
      <c r="A25" s="38" t="s">
        <v>225</v>
      </c>
      <c r="B25" s="39" t="s">
        <v>226</v>
      </c>
      <c r="C25" s="40">
        <v>0</v>
      </c>
      <c r="D25" s="40">
        <v>0</v>
      </c>
      <c r="E25" s="40">
        <v>0</v>
      </c>
      <c r="F25" s="40">
        <v>0</v>
      </c>
    </row>
    <row r="26" spans="1:7" ht="25.5" x14ac:dyDescent="0.2">
      <c r="A26" s="38" t="s">
        <v>227</v>
      </c>
      <c r="B26" s="39" t="s">
        <v>228</v>
      </c>
      <c r="C26" s="40">
        <v>0</v>
      </c>
      <c r="D26" s="40">
        <v>0</v>
      </c>
      <c r="E26" s="40">
        <v>0</v>
      </c>
      <c r="F26" s="40">
        <v>0</v>
      </c>
    </row>
    <row r="27" spans="1:7" x14ac:dyDescent="0.2">
      <c r="A27" s="38" t="s">
        <v>14</v>
      </c>
      <c r="B27" s="41"/>
      <c r="C27" s="41"/>
      <c r="D27" s="41"/>
      <c r="E27" s="41"/>
      <c r="F27" s="41"/>
    </row>
    <row r="28" spans="1:7" ht="25.5" x14ac:dyDescent="0.2">
      <c r="A28" s="38" t="s">
        <v>229</v>
      </c>
      <c r="B28" s="39" t="s">
        <v>230</v>
      </c>
      <c r="C28" s="40">
        <v>0</v>
      </c>
      <c r="D28" s="40">
        <v>0</v>
      </c>
      <c r="E28" s="40">
        <v>0</v>
      </c>
      <c r="F28" s="40">
        <v>0</v>
      </c>
    </row>
    <row r="29" spans="1:7" x14ac:dyDescent="0.2">
      <c r="A29" s="38" t="s">
        <v>231</v>
      </c>
      <c r="B29" s="39" t="s">
        <v>20</v>
      </c>
      <c r="C29" s="40">
        <v>2409</v>
      </c>
      <c r="D29" s="40">
        <v>2887</v>
      </c>
      <c r="E29" s="42">
        <v>314</v>
      </c>
      <c r="F29" s="43">
        <f>850+E29+1</f>
        <v>1165</v>
      </c>
      <c r="G29" s="44"/>
    </row>
    <row r="30" spans="1:7" x14ac:dyDescent="0.2">
      <c r="A30" s="38" t="s">
        <v>232</v>
      </c>
      <c r="B30" s="39" t="s">
        <v>233</v>
      </c>
      <c r="C30" s="40">
        <v>0</v>
      </c>
      <c r="D30" s="40">
        <v>0</v>
      </c>
      <c r="E30" s="40">
        <v>0</v>
      </c>
      <c r="F30" s="40">
        <v>0</v>
      </c>
    </row>
    <row r="31" spans="1:7" x14ac:dyDescent="0.2">
      <c r="A31" s="38" t="s">
        <v>234</v>
      </c>
      <c r="B31" s="39" t="s">
        <v>9</v>
      </c>
      <c r="C31" s="40">
        <f t="shared" ref="C31" si="1">C33+C37+C38+C39+C40+C41+C42+C43</f>
        <v>92862</v>
      </c>
      <c r="D31" s="40">
        <v>126646</v>
      </c>
      <c r="E31" s="40">
        <f>E33+E37+E38+E39+E40+E41+E42+E43</f>
        <v>26897</v>
      </c>
      <c r="F31" s="40">
        <f>F33+F37+F38+F39+F40+F41+F42+F43</f>
        <v>77071</v>
      </c>
    </row>
    <row r="32" spans="1:7" x14ac:dyDescent="0.2">
      <c r="A32" s="38" t="s">
        <v>14</v>
      </c>
      <c r="B32" s="41"/>
      <c r="C32" s="41"/>
      <c r="D32" s="41"/>
      <c r="E32" s="41"/>
      <c r="F32" s="41"/>
    </row>
    <row r="33" spans="1:7" x14ac:dyDescent="0.2">
      <c r="A33" s="38" t="s">
        <v>235</v>
      </c>
      <c r="B33" s="39" t="s">
        <v>236</v>
      </c>
      <c r="C33" s="40">
        <v>23629</v>
      </c>
      <c r="D33" s="40">
        <v>23629</v>
      </c>
      <c r="E33" s="40">
        <f>E35+E36</f>
        <v>0</v>
      </c>
      <c r="F33" s="40">
        <f>F35+F36</f>
        <v>0</v>
      </c>
    </row>
    <row r="34" spans="1:7" x14ac:dyDescent="0.2">
      <c r="A34" s="38" t="s">
        <v>14</v>
      </c>
      <c r="B34" s="41"/>
      <c r="C34" s="41"/>
      <c r="D34" s="41"/>
      <c r="E34" s="41"/>
      <c r="F34" s="41"/>
    </row>
    <row r="35" spans="1:7" x14ac:dyDescent="0.2">
      <c r="A35" s="38" t="s">
        <v>56</v>
      </c>
      <c r="B35" s="39" t="s">
        <v>237</v>
      </c>
      <c r="C35" s="40">
        <v>0</v>
      </c>
      <c r="D35" s="40">
        <v>0</v>
      </c>
      <c r="E35" s="40">
        <v>0</v>
      </c>
      <c r="F35" s="40">
        <v>0</v>
      </c>
    </row>
    <row r="36" spans="1:7" x14ac:dyDescent="0.2">
      <c r="A36" s="38" t="s">
        <v>58</v>
      </c>
      <c r="B36" s="39" t="s">
        <v>238</v>
      </c>
      <c r="C36" s="40">
        <v>23629</v>
      </c>
      <c r="D36" s="40">
        <v>23629</v>
      </c>
      <c r="E36" s="40">
        <v>0</v>
      </c>
      <c r="F36" s="40">
        <v>0</v>
      </c>
    </row>
    <row r="37" spans="1:7" x14ac:dyDescent="0.2">
      <c r="A37" s="38" t="s">
        <v>60</v>
      </c>
      <c r="B37" s="39" t="s">
        <v>239</v>
      </c>
      <c r="C37" s="40">
        <v>0</v>
      </c>
      <c r="D37" s="40">
        <v>0</v>
      </c>
      <c r="E37" s="40">
        <v>0</v>
      </c>
      <c r="F37" s="40">
        <v>0</v>
      </c>
    </row>
    <row r="38" spans="1:7" x14ac:dyDescent="0.2">
      <c r="A38" s="38" t="s">
        <v>62</v>
      </c>
      <c r="B38" s="39" t="s">
        <v>240</v>
      </c>
      <c r="C38" s="40">
        <v>42181</v>
      </c>
      <c r="D38" s="40">
        <v>64811</v>
      </c>
      <c r="E38" s="40">
        <v>22995</v>
      </c>
      <c r="F38" s="40">
        <f>35558+E38</f>
        <v>58553</v>
      </c>
      <c r="G38" s="44"/>
    </row>
    <row r="39" spans="1:7" x14ac:dyDescent="0.2">
      <c r="A39" s="38" t="s">
        <v>66</v>
      </c>
      <c r="B39" s="39" t="s">
        <v>241</v>
      </c>
      <c r="C39" s="40">
        <v>0</v>
      </c>
      <c r="D39" s="40">
        <v>0</v>
      </c>
      <c r="E39" s="40">
        <v>0</v>
      </c>
      <c r="F39" s="40">
        <v>0</v>
      </c>
    </row>
    <row r="40" spans="1:7" x14ac:dyDescent="0.2">
      <c r="A40" s="38" t="s">
        <v>64</v>
      </c>
      <c r="B40" s="39" t="s">
        <v>242</v>
      </c>
      <c r="C40" s="40">
        <v>27052</v>
      </c>
      <c r="D40" s="40">
        <v>38206</v>
      </c>
      <c r="E40" s="40">
        <v>3902</v>
      </c>
      <c r="F40" s="40">
        <f>14616+E40</f>
        <v>18518</v>
      </c>
      <c r="G40" s="44"/>
    </row>
    <row r="41" spans="1:7" x14ac:dyDescent="0.2">
      <c r="A41" s="38" t="s">
        <v>68</v>
      </c>
      <c r="B41" s="39" t="s">
        <v>243</v>
      </c>
      <c r="C41" s="40">
        <v>0</v>
      </c>
      <c r="D41" s="40">
        <v>0</v>
      </c>
      <c r="E41" s="40">
        <v>0</v>
      </c>
      <c r="F41" s="40">
        <v>0</v>
      </c>
    </row>
    <row r="42" spans="1:7" x14ac:dyDescent="0.2">
      <c r="A42" s="38" t="s">
        <v>244</v>
      </c>
      <c r="B42" s="39" t="s">
        <v>245</v>
      </c>
      <c r="C42" s="40">
        <v>0</v>
      </c>
      <c r="D42" s="40">
        <v>0</v>
      </c>
      <c r="E42" s="40">
        <v>0</v>
      </c>
      <c r="F42" s="40">
        <v>0</v>
      </c>
    </row>
    <row r="43" spans="1:7" x14ac:dyDescent="0.2">
      <c r="A43" s="38" t="s">
        <v>70</v>
      </c>
      <c r="B43" s="39" t="s">
        <v>246</v>
      </c>
      <c r="C43" s="40">
        <v>0</v>
      </c>
      <c r="D43" s="40">
        <v>0</v>
      </c>
      <c r="E43" s="40">
        <v>0</v>
      </c>
      <c r="F43" s="40">
        <v>0</v>
      </c>
    </row>
    <row r="44" spans="1:7" ht="25.5" x14ac:dyDescent="0.2">
      <c r="A44" s="38" t="s">
        <v>72</v>
      </c>
      <c r="B44" s="39" t="s">
        <v>247</v>
      </c>
      <c r="C44" s="40">
        <v>0</v>
      </c>
      <c r="D44" s="40">
        <v>0</v>
      </c>
      <c r="E44" s="40">
        <v>0</v>
      </c>
      <c r="F44" s="40">
        <v>0</v>
      </c>
    </row>
    <row r="45" spans="1:7" x14ac:dyDescent="0.2">
      <c r="A45" s="38" t="s">
        <v>248</v>
      </c>
      <c r="B45" s="39" t="s">
        <v>10</v>
      </c>
      <c r="C45" s="40">
        <v>2370</v>
      </c>
      <c r="D45" s="40">
        <v>2918</v>
      </c>
      <c r="E45" s="40">
        <v>0</v>
      </c>
      <c r="F45" s="40">
        <v>0</v>
      </c>
      <c r="G45" s="44"/>
    </row>
    <row r="46" spans="1:7" ht="38.25" x14ac:dyDescent="0.2">
      <c r="A46" s="38" t="s">
        <v>249</v>
      </c>
      <c r="B46" s="39" t="s">
        <v>11</v>
      </c>
      <c r="C46" s="40">
        <v>49694</v>
      </c>
      <c r="D46" s="40">
        <v>169843</v>
      </c>
      <c r="E46" s="40">
        <v>0</v>
      </c>
      <c r="F46" s="40">
        <v>0</v>
      </c>
      <c r="G46" s="44"/>
    </row>
    <row r="47" spans="1:7" x14ac:dyDescent="0.2">
      <c r="A47" s="38" t="s">
        <v>250</v>
      </c>
      <c r="B47" s="39" t="s">
        <v>28</v>
      </c>
      <c r="C47" s="40">
        <v>0</v>
      </c>
      <c r="D47" s="40">
        <v>0</v>
      </c>
      <c r="E47" s="40">
        <v>0</v>
      </c>
      <c r="F47" s="40">
        <v>0</v>
      </c>
    </row>
    <row r="48" spans="1:7" x14ac:dyDescent="0.2">
      <c r="A48" s="38" t="s">
        <v>251</v>
      </c>
      <c r="B48" s="39" t="s">
        <v>31</v>
      </c>
      <c r="C48" s="40">
        <v>7256</v>
      </c>
      <c r="D48" s="40">
        <v>15445</v>
      </c>
      <c r="E48" s="40">
        <v>1147</v>
      </c>
      <c r="F48" s="40">
        <f>1106+E48+1</f>
        <v>2254</v>
      </c>
      <c r="G48" s="44"/>
    </row>
    <row r="49" spans="1:7" ht="25.5" x14ac:dyDescent="0.2">
      <c r="A49" s="38" t="s">
        <v>252</v>
      </c>
      <c r="B49" s="39" t="s">
        <v>34</v>
      </c>
      <c r="C49" s="40">
        <v>0</v>
      </c>
      <c r="D49" s="40">
        <v>0</v>
      </c>
      <c r="E49" s="40">
        <v>0</v>
      </c>
      <c r="F49" s="40">
        <v>0</v>
      </c>
    </row>
    <row r="50" spans="1:7" x14ac:dyDescent="0.2">
      <c r="A50" s="38" t="s">
        <v>253</v>
      </c>
      <c r="B50" s="39" t="s">
        <v>37</v>
      </c>
      <c r="C50" s="40">
        <v>0</v>
      </c>
      <c r="D50" s="40">
        <v>0</v>
      </c>
      <c r="E50" s="40">
        <v>0</v>
      </c>
      <c r="F50" s="40">
        <v>0</v>
      </c>
    </row>
    <row r="51" spans="1:7" ht="25.5" x14ac:dyDescent="0.2">
      <c r="A51" s="38" t="s">
        <v>254</v>
      </c>
      <c r="B51" s="39" t="s">
        <v>39</v>
      </c>
      <c r="C51" s="40">
        <v>0</v>
      </c>
      <c r="D51" s="40">
        <v>0</v>
      </c>
      <c r="E51" s="40">
        <v>0</v>
      </c>
      <c r="F51" s="40">
        <v>0</v>
      </c>
    </row>
    <row r="52" spans="1:7" ht="25.5" x14ac:dyDescent="0.2">
      <c r="A52" s="38" t="s">
        <v>255</v>
      </c>
      <c r="B52" s="39" t="s">
        <v>41</v>
      </c>
      <c r="C52" s="40">
        <v>0</v>
      </c>
      <c r="D52" s="40">
        <v>0</v>
      </c>
      <c r="E52" s="40">
        <v>0</v>
      </c>
      <c r="F52" s="40">
        <v>0</v>
      </c>
    </row>
    <row r="53" spans="1:7" x14ac:dyDescent="0.2">
      <c r="A53" s="38" t="s">
        <v>14</v>
      </c>
      <c r="B53" s="41"/>
      <c r="C53" s="41"/>
      <c r="D53" s="41"/>
      <c r="E53" s="41"/>
      <c r="F53" s="41"/>
    </row>
    <row r="54" spans="1:7" x14ac:dyDescent="0.2">
      <c r="A54" s="38" t="s">
        <v>256</v>
      </c>
      <c r="B54" s="39" t="s">
        <v>257</v>
      </c>
      <c r="C54" s="40">
        <v>0</v>
      </c>
      <c r="D54" s="40">
        <v>0</v>
      </c>
      <c r="E54" s="40">
        <v>0</v>
      </c>
      <c r="F54" s="40">
        <v>0</v>
      </c>
    </row>
    <row r="55" spans="1:7" x14ac:dyDescent="0.2">
      <c r="A55" s="38" t="s">
        <v>258</v>
      </c>
      <c r="B55" s="39" t="s">
        <v>259</v>
      </c>
      <c r="C55" s="40">
        <v>0</v>
      </c>
      <c r="D55" s="40">
        <v>0</v>
      </c>
      <c r="E55" s="40">
        <v>0</v>
      </c>
      <c r="F55" s="40">
        <v>0</v>
      </c>
    </row>
    <row r="56" spans="1:7" x14ac:dyDescent="0.2">
      <c r="A56" s="38" t="s">
        <v>260</v>
      </c>
      <c r="B56" s="39" t="s">
        <v>261</v>
      </c>
      <c r="C56" s="40">
        <v>0</v>
      </c>
      <c r="D56" s="40">
        <v>0</v>
      </c>
      <c r="E56" s="40">
        <v>0</v>
      </c>
      <c r="F56" s="40">
        <v>0</v>
      </c>
    </row>
    <row r="57" spans="1:7" x14ac:dyDescent="0.2">
      <c r="A57" s="38" t="s">
        <v>262</v>
      </c>
      <c r="B57" s="39" t="s">
        <v>263</v>
      </c>
      <c r="C57" s="40">
        <v>0</v>
      </c>
      <c r="D57" s="40">
        <v>0</v>
      </c>
      <c r="E57" s="40">
        <v>0</v>
      </c>
      <c r="F57" s="40">
        <v>0</v>
      </c>
    </row>
    <row r="58" spans="1:7" ht="38.25" x14ac:dyDescent="0.2">
      <c r="A58" s="38" t="s">
        <v>264</v>
      </c>
      <c r="B58" s="39" t="s">
        <v>43</v>
      </c>
      <c r="C58" s="40">
        <v>32</v>
      </c>
      <c r="D58" s="40">
        <v>46</v>
      </c>
      <c r="E58" s="45">
        <v>401</v>
      </c>
      <c r="F58" s="45">
        <f>372+E58</f>
        <v>773</v>
      </c>
      <c r="G58" s="44"/>
    </row>
    <row r="59" spans="1:7" x14ac:dyDescent="0.2">
      <c r="A59" s="38" t="s">
        <v>265</v>
      </c>
      <c r="B59" s="39" t="s">
        <v>45</v>
      </c>
      <c r="C59" s="40">
        <v>264</v>
      </c>
      <c r="D59" s="40">
        <v>829</v>
      </c>
      <c r="E59" s="45">
        <v>266</v>
      </c>
      <c r="F59" s="45">
        <f>498+E59</f>
        <v>764</v>
      </c>
      <c r="G59" s="44"/>
    </row>
    <row r="60" spans="1:7" x14ac:dyDescent="0.2">
      <c r="A60" s="46" t="s">
        <v>266</v>
      </c>
      <c r="B60" s="47" t="s">
        <v>47</v>
      </c>
      <c r="C60" s="48">
        <f>C59+C58+C52+C51+C50+C49+C48+C47+C46+C45+C31+C13</f>
        <v>154887</v>
      </c>
      <c r="D60" s="48">
        <f>D59+D58+D52+D51+D50+D49+D48+D47+D46+D45+D31+D13</f>
        <v>318614</v>
      </c>
      <c r="E60" s="48">
        <f t="shared" ref="E60:F60" si="2">E59+E58+E52+E51+E50+E49+E48+E47+E46+E45+E31+E13</f>
        <v>29025</v>
      </c>
      <c r="F60" s="48">
        <f t="shared" si="2"/>
        <v>82027</v>
      </c>
    </row>
    <row r="61" spans="1:7" x14ac:dyDescent="0.2">
      <c r="A61" s="38" t="s">
        <v>267</v>
      </c>
      <c r="B61" s="39" t="s">
        <v>49</v>
      </c>
      <c r="C61" s="40">
        <v>3301</v>
      </c>
      <c r="D61" s="40">
        <v>3301</v>
      </c>
      <c r="E61" s="40">
        <v>0</v>
      </c>
      <c r="F61" s="40">
        <v>0</v>
      </c>
    </row>
    <row r="62" spans="1:7" x14ac:dyDescent="0.2">
      <c r="A62" s="38" t="s">
        <v>14</v>
      </c>
      <c r="B62" s="41"/>
      <c r="C62" s="41"/>
      <c r="D62" s="41"/>
      <c r="E62" s="41"/>
      <c r="F62" s="41"/>
    </row>
    <row r="63" spans="1:7" x14ac:dyDescent="0.2">
      <c r="A63" s="38" t="s">
        <v>268</v>
      </c>
      <c r="B63" s="39" t="s">
        <v>269</v>
      </c>
      <c r="C63" s="40">
        <v>0</v>
      </c>
      <c r="D63" s="40">
        <v>0</v>
      </c>
      <c r="E63" s="40">
        <v>0</v>
      </c>
      <c r="F63" s="40">
        <v>0</v>
      </c>
    </row>
    <row r="64" spans="1:7" x14ac:dyDescent="0.2">
      <c r="A64" s="38" t="s">
        <v>270</v>
      </c>
      <c r="B64" s="39" t="s">
        <v>271</v>
      </c>
      <c r="C64" s="40">
        <v>0</v>
      </c>
      <c r="D64" s="40">
        <v>0</v>
      </c>
      <c r="E64" s="40">
        <v>0</v>
      </c>
      <c r="F64" s="40">
        <v>0</v>
      </c>
    </row>
    <row r="65" spans="1:7" x14ac:dyDescent="0.2">
      <c r="A65" s="38" t="s">
        <v>272</v>
      </c>
      <c r="B65" s="39" t="s">
        <v>273</v>
      </c>
      <c r="C65" s="40">
        <v>0</v>
      </c>
      <c r="D65" s="40">
        <v>3301</v>
      </c>
      <c r="E65" s="40">
        <v>0</v>
      </c>
      <c r="F65" s="40">
        <v>0</v>
      </c>
    </row>
    <row r="66" spans="1:7" x14ac:dyDescent="0.2">
      <c r="A66" s="38" t="s">
        <v>274</v>
      </c>
      <c r="B66" s="39" t="s">
        <v>275</v>
      </c>
      <c r="C66" s="40">
        <v>0</v>
      </c>
      <c r="D66" s="40">
        <v>0</v>
      </c>
      <c r="E66" s="40">
        <v>0</v>
      </c>
      <c r="F66" s="40">
        <v>0</v>
      </c>
    </row>
    <row r="67" spans="1:7" x14ac:dyDescent="0.2">
      <c r="A67" s="38" t="s">
        <v>276</v>
      </c>
      <c r="B67" s="39" t="s">
        <v>51</v>
      </c>
      <c r="C67" s="40">
        <f>C69+C70+C71+C72+C73+C74</f>
        <v>60</v>
      </c>
      <c r="D67" s="40">
        <v>156</v>
      </c>
      <c r="E67" s="40">
        <f>E69+E70+E71+E72+E73+E74</f>
        <v>117</v>
      </c>
      <c r="F67" s="40">
        <f>F69+F70+F71+F72+F73+F74</f>
        <v>165</v>
      </c>
    </row>
    <row r="68" spans="1:7" x14ac:dyDescent="0.2">
      <c r="A68" s="38" t="s">
        <v>14</v>
      </c>
      <c r="B68" s="41"/>
      <c r="C68" s="41"/>
      <c r="D68" s="41"/>
      <c r="E68" s="41"/>
      <c r="F68" s="41"/>
    </row>
    <row r="69" spans="1:7" x14ac:dyDescent="0.2">
      <c r="A69" s="38" t="s">
        <v>277</v>
      </c>
      <c r="B69" s="39" t="s">
        <v>278</v>
      </c>
      <c r="C69" s="40">
        <v>0</v>
      </c>
      <c r="D69" s="40">
        <v>0</v>
      </c>
      <c r="E69" s="40">
        <v>0</v>
      </c>
      <c r="F69" s="40">
        <v>0</v>
      </c>
    </row>
    <row r="70" spans="1:7" x14ac:dyDescent="0.2">
      <c r="A70" s="38" t="s">
        <v>279</v>
      </c>
      <c r="B70" s="39" t="s">
        <v>280</v>
      </c>
      <c r="C70" s="40">
        <v>0</v>
      </c>
      <c r="D70" s="40">
        <v>53</v>
      </c>
      <c r="E70" s="40">
        <v>77</v>
      </c>
      <c r="F70" s="40">
        <f>E70</f>
        <v>77</v>
      </c>
    </row>
    <row r="71" spans="1:7" x14ac:dyDescent="0.2">
      <c r="A71" s="38" t="s">
        <v>281</v>
      </c>
      <c r="B71" s="39" t="s">
        <v>282</v>
      </c>
      <c r="C71" s="40">
        <v>22</v>
      </c>
      <c r="D71" s="40">
        <v>27</v>
      </c>
      <c r="E71" s="45">
        <v>3</v>
      </c>
      <c r="F71" s="45">
        <f>8+E71</f>
        <v>11</v>
      </c>
      <c r="G71" s="44"/>
    </row>
    <row r="72" spans="1:7" x14ac:dyDescent="0.2">
      <c r="A72" s="38" t="s">
        <v>283</v>
      </c>
      <c r="B72" s="39" t="s">
        <v>284</v>
      </c>
      <c r="C72" s="40">
        <v>38</v>
      </c>
      <c r="D72" s="40">
        <v>76</v>
      </c>
      <c r="E72" s="45">
        <v>37</v>
      </c>
      <c r="F72" s="45">
        <f>39+E72+1</f>
        <v>77</v>
      </c>
      <c r="G72" s="44"/>
    </row>
    <row r="73" spans="1:7" x14ac:dyDescent="0.2">
      <c r="A73" s="38" t="s">
        <v>285</v>
      </c>
      <c r="B73" s="39" t="s">
        <v>286</v>
      </c>
      <c r="C73" s="40">
        <v>0</v>
      </c>
      <c r="D73" s="40">
        <v>0</v>
      </c>
      <c r="E73" s="40">
        <v>0</v>
      </c>
      <c r="F73" s="40">
        <v>0</v>
      </c>
    </row>
    <row r="74" spans="1:7" x14ac:dyDescent="0.2">
      <c r="A74" s="38" t="s">
        <v>287</v>
      </c>
      <c r="B74" s="39" t="s">
        <v>288</v>
      </c>
      <c r="C74" s="40">
        <v>0</v>
      </c>
      <c r="D74" s="40">
        <v>0</v>
      </c>
      <c r="E74" s="40">
        <v>0</v>
      </c>
      <c r="F74" s="40">
        <v>0</v>
      </c>
    </row>
    <row r="75" spans="1:7" ht="25.5" x14ac:dyDescent="0.2">
      <c r="A75" s="38" t="s">
        <v>289</v>
      </c>
      <c r="B75" s="39" t="s">
        <v>53</v>
      </c>
      <c r="C75" s="40">
        <v>0</v>
      </c>
      <c r="D75" s="40">
        <v>0</v>
      </c>
      <c r="E75" s="40">
        <v>0</v>
      </c>
      <c r="F75" s="40">
        <v>0</v>
      </c>
    </row>
    <row r="76" spans="1:7" x14ac:dyDescent="0.2">
      <c r="A76" s="38" t="s">
        <v>14</v>
      </c>
      <c r="B76" s="41"/>
      <c r="C76" s="41"/>
      <c r="D76" s="41"/>
      <c r="E76" s="41"/>
      <c r="F76" s="41"/>
    </row>
    <row r="77" spans="1:7" x14ac:dyDescent="0.2">
      <c r="A77" s="38" t="s">
        <v>290</v>
      </c>
      <c r="B77" s="39" t="s">
        <v>55</v>
      </c>
      <c r="C77" s="40">
        <v>0</v>
      </c>
      <c r="D77" s="40">
        <v>0</v>
      </c>
      <c r="E77" s="40">
        <v>0</v>
      </c>
      <c r="F77" s="40">
        <v>0</v>
      </c>
    </row>
    <row r="78" spans="1:7" x14ac:dyDescent="0.2">
      <c r="A78" s="38" t="s">
        <v>291</v>
      </c>
      <c r="B78" s="39" t="s">
        <v>61</v>
      </c>
      <c r="C78" s="40">
        <v>0</v>
      </c>
      <c r="D78" s="40">
        <v>0</v>
      </c>
      <c r="E78" s="40">
        <v>0</v>
      </c>
      <c r="F78" s="40">
        <v>0</v>
      </c>
    </row>
    <row r="79" spans="1:7" x14ac:dyDescent="0.2">
      <c r="A79" s="38" t="s">
        <v>292</v>
      </c>
      <c r="B79" s="39" t="s">
        <v>63</v>
      </c>
      <c r="C79" s="40">
        <v>0</v>
      </c>
      <c r="D79" s="40">
        <v>0</v>
      </c>
      <c r="E79" s="40">
        <v>0</v>
      </c>
      <c r="F79" s="40">
        <v>0</v>
      </c>
    </row>
    <row r="80" spans="1:7" x14ac:dyDescent="0.2">
      <c r="A80" s="38" t="s">
        <v>293</v>
      </c>
      <c r="B80" s="39" t="s">
        <v>65</v>
      </c>
      <c r="C80" s="40">
        <v>0</v>
      </c>
      <c r="D80" s="40">
        <v>0</v>
      </c>
      <c r="E80" s="40">
        <v>0</v>
      </c>
      <c r="F80" s="40">
        <v>0</v>
      </c>
    </row>
    <row r="81" spans="1:7" x14ac:dyDescent="0.2">
      <c r="A81" s="38" t="s">
        <v>294</v>
      </c>
      <c r="B81" s="39" t="s">
        <v>67</v>
      </c>
      <c r="C81" s="40">
        <v>0</v>
      </c>
      <c r="D81" s="40">
        <v>0</v>
      </c>
      <c r="E81" s="40">
        <v>0</v>
      </c>
      <c r="F81" s="40">
        <v>0</v>
      </c>
    </row>
    <row r="82" spans="1:7" x14ac:dyDescent="0.2">
      <c r="A82" s="38" t="s">
        <v>295</v>
      </c>
      <c r="B82" s="39" t="s">
        <v>77</v>
      </c>
      <c r="C82" s="40">
        <v>0</v>
      </c>
      <c r="D82" s="40">
        <v>0</v>
      </c>
      <c r="E82" s="40">
        <v>0</v>
      </c>
      <c r="F82" s="40">
        <v>0</v>
      </c>
    </row>
    <row r="83" spans="1:7" ht="38.25" x14ac:dyDescent="0.2">
      <c r="A83" s="38" t="s">
        <v>296</v>
      </c>
      <c r="B83" s="39" t="s">
        <v>87</v>
      </c>
      <c r="C83" s="40">
        <v>0</v>
      </c>
      <c r="D83" s="40">
        <v>0</v>
      </c>
      <c r="E83" s="40">
        <v>0</v>
      </c>
      <c r="F83" s="40">
        <v>0</v>
      </c>
    </row>
    <row r="84" spans="1:7" x14ac:dyDescent="0.2">
      <c r="A84" s="38" t="s">
        <v>297</v>
      </c>
      <c r="B84" s="39" t="s">
        <v>89</v>
      </c>
      <c r="C84" s="40">
        <v>62</v>
      </c>
      <c r="D84" s="40">
        <v>2264</v>
      </c>
      <c r="E84" s="45">
        <v>52</v>
      </c>
      <c r="F84" s="45">
        <f>143+E84+1</f>
        <v>196</v>
      </c>
      <c r="G84" s="44"/>
    </row>
    <row r="85" spans="1:7" x14ac:dyDescent="0.2">
      <c r="A85" s="38" t="s">
        <v>298</v>
      </c>
      <c r="B85" s="39" t="s">
        <v>91</v>
      </c>
      <c r="C85" s="40">
        <v>7085</v>
      </c>
      <c r="D85" s="40">
        <v>16013</v>
      </c>
      <c r="E85" s="49">
        <v>1293</v>
      </c>
      <c r="F85" s="49">
        <f>1310+E85</f>
        <v>2603</v>
      </c>
      <c r="G85" s="44"/>
    </row>
    <row r="86" spans="1:7" ht="25.5" x14ac:dyDescent="0.2">
      <c r="A86" s="38" t="s">
        <v>299</v>
      </c>
      <c r="B86" s="39" t="s">
        <v>93</v>
      </c>
      <c r="C86" s="40">
        <v>0</v>
      </c>
      <c r="D86" s="40">
        <v>0</v>
      </c>
      <c r="E86" s="40">
        <v>0</v>
      </c>
      <c r="F86" s="40">
        <v>0</v>
      </c>
    </row>
    <row r="87" spans="1:7" ht="25.5" x14ac:dyDescent="0.2">
      <c r="A87" s="38" t="s">
        <v>300</v>
      </c>
      <c r="B87" s="39" t="s">
        <v>95</v>
      </c>
      <c r="C87" s="40">
        <v>0</v>
      </c>
      <c r="D87" s="40">
        <v>0</v>
      </c>
      <c r="E87" s="40">
        <v>1</v>
      </c>
      <c r="F87" s="40">
        <f>E87</f>
        <v>1</v>
      </c>
    </row>
    <row r="88" spans="1:7" ht="25.5" x14ac:dyDescent="0.2">
      <c r="A88" s="38" t="s">
        <v>301</v>
      </c>
      <c r="B88" s="39" t="s">
        <v>98</v>
      </c>
      <c r="C88" s="40">
        <v>0</v>
      </c>
      <c r="D88" s="40">
        <v>0</v>
      </c>
      <c r="E88" s="40">
        <v>0</v>
      </c>
      <c r="F88" s="40">
        <v>0</v>
      </c>
    </row>
    <row r="89" spans="1:7" ht="25.5" x14ac:dyDescent="0.2">
      <c r="A89" s="38" t="s">
        <v>302</v>
      </c>
      <c r="B89" s="39" t="s">
        <v>100</v>
      </c>
      <c r="C89" s="40">
        <v>0</v>
      </c>
      <c r="D89" s="40">
        <v>0</v>
      </c>
      <c r="E89" s="40">
        <v>0</v>
      </c>
      <c r="F89" s="40">
        <v>0</v>
      </c>
    </row>
    <row r="90" spans="1:7" x14ac:dyDescent="0.2">
      <c r="A90" s="38" t="s">
        <v>14</v>
      </c>
      <c r="B90" s="41"/>
      <c r="C90" s="41"/>
      <c r="D90" s="41"/>
      <c r="E90" s="41"/>
      <c r="F90" s="41"/>
    </row>
    <row r="91" spans="1:7" x14ac:dyDescent="0.2">
      <c r="A91" s="38" t="s">
        <v>256</v>
      </c>
      <c r="B91" s="39" t="s">
        <v>303</v>
      </c>
      <c r="C91" s="40">
        <v>0</v>
      </c>
      <c r="D91" s="40">
        <v>0</v>
      </c>
      <c r="E91" s="40">
        <v>0</v>
      </c>
      <c r="F91" s="40">
        <v>0</v>
      </c>
    </row>
    <row r="92" spans="1:7" x14ac:dyDescent="0.2">
      <c r="A92" s="38" t="s">
        <v>258</v>
      </c>
      <c r="B92" s="39" t="s">
        <v>304</v>
      </c>
      <c r="C92" s="40">
        <v>0</v>
      </c>
      <c r="D92" s="40">
        <v>0</v>
      </c>
      <c r="E92" s="40">
        <v>0</v>
      </c>
      <c r="F92" s="40">
        <v>0</v>
      </c>
    </row>
    <row r="93" spans="1:7" x14ac:dyDescent="0.2">
      <c r="A93" s="38" t="s">
        <v>260</v>
      </c>
      <c r="B93" s="39" t="s">
        <v>305</v>
      </c>
      <c r="C93" s="40">
        <v>0</v>
      </c>
      <c r="D93" s="40">
        <v>0</v>
      </c>
      <c r="E93" s="40">
        <v>0</v>
      </c>
      <c r="F93" s="40">
        <v>0</v>
      </c>
    </row>
    <row r="94" spans="1:7" x14ac:dyDescent="0.2">
      <c r="A94" s="38" t="s">
        <v>262</v>
      </c>
      <c r="B94" s="39" t="s">
        <v>306</v>
      </c>
      <c r="C94" s="40">
        <v>0</v>
      </c>
      <c r="D94" s="40">
        <v>0</v>
      </c>
      <c r="E94" s="40">
        <v>0</v>
      </c>
      <c r="F94" s="40">
        <v>0</v>
      </c>
    </row>
    <row r="95" spans="1:7" ht="38.25" x14ac:dyDescent="0.2">
      <c r="A95" s="38" t="s">
        <v>307</v>
      </c>
      <c r="B95" s="39" t="s">
        <v>102</v>
      </c>
      <c r="C95" s="40">
        <v>0</v>
      </c>
      <c r="D95" s="40">
        <v>32</v>
      </c>
      <c r="E95" s="45">
        <v>25</v>
      </c>
      <c r="F95" s="45">
        <f>906+E95</f>
        <v>931</v>
      </c>
      <c r="G95" s="44"/>
    </row>
    <row r="96" spans="1:7" x14ac:dyDescent="0.2">
      <c r="A96" s="38" t="s">
        <v>308</v>
      </c>
      <c r="B96" s="39" t="s">
        <v>104</v>
      </c>
      <c r="C96" s="40">
        <f>SUM(C98:C103)</f>
        <v>134745</v>
      </c>
      <c r="D96" s="40">
        <v>256081</v>
      </c>
      <c r="E96" s="40">
        <f>E98+E99+E100+E101+E102</f>
        <v>122711</v>
      </c>
      <c r="F96" s="40">
        <f>F98+F99+F100+F101+F102</f>
        <v>261421</v>
      </c>
      <c r="G96" s="44"/>
    </row>
    <row r="97" spans="1:10" x14ac:dyDescent="0.2">
      <c r="A97" s="38" t="s">
        <v>14</v>
      </c>
      <c r="B97" s="41"/>
      <c r="C97" s="41"/>
      <c r="D97" s="41"/>
      <c r="E97" s="41"/>
      <c r="F97" s="41"/>
    </row>
    <row r="98" spans="1:10" x14ac:dyDescent="0.2">
      <c r="A98" s="38" t="s">
        <v>309</v>
      </c>
      <c r="B98" s="39" t="s">
        <v>310</v>
      </c>
      <c r="C98" s="40">
        <v>82052</v>
      </c>
      <c r="D98" s="40">
        <v>151117</v>
      </c>
      <c r="E98" s="40">
        <v>68074</v>
      </c>
      <c r="F98" s="50">
        <f>76099+E98+1</f>
        <v>144174</v>
      </c>
    </row>
    <row r="99" spans="1:10" x14ac:dyDescent="0.2">
      <c r="A99" s="38" t="s">
        <v>311</v>
      </c>
      <c r="B99" s="39" t="s">
        <v>312</v>
      </c>
      <c r="C99" s="40">
        <v>646</v>
      </c>
      <c r="D99" s="40">
        <v>978</v>
      </c>
      <c r="E99" s="40">
        <v>322</v>
      </c>
      <c r="F99" s="45">
        <f>348+E99</f>
        <v>670</v>
      </c>
    </row>
    <row r="100" spans="1:10" x14ac:dyDescent="0.2">
      <c r="A100" s="38" t="s">
        <v>313</v>
      </c>
      <c r="B100" s="39" t="s">
        <v>314</v>
      </c>
      <c r="C100" s="40">
        <v>40960</v>
      </c>
      <c r="D100" s="40">
        <v>83026</v>
      </c>
      <c r="E100" s="40">
        <v>45424</v>
      </c>
      <c r="F100" s="50">
        <f>53056+E100</f>
        <v>98480</v>
      </c>
    </row>
    <row r="101" spans="1:10" x14ac:dyDescent="0.2">
      <c r="A101" s="38" t="s">
        <v>315</v>
      </c>
      <c r="B101" s="39" t="s">
        <v>316</v>
      </c>
      <c r="C101" s="40">
        <v>1933</v>
      </c>
      <c r="D101" s="40">
        <v>4104</v>
      </c>
      <c r="E101" s="40">
        <v>2064</v>
      </c>
      <c r="F101" s="51">
        <f>1784+E101</f>
        <v>3848</v>
      </c>
    </row>
    <row r="102" spans="1:10" ht="38.25" x14ac:dyDescent="0.2">
      <c r="A102" s="38" t="s">
        <v>317</v>
      </c>
      <c r="B102" s="39" t="s">
        <v>318</v>
      </c>
      <c r="C102" s="40">
        <v>9108</v>
      </c>
      <c r="D102" s="40">
        <v>16810</v>
      </c>
      <c r="E102" s="40">
        <v>6827</v>
      </c>
      <c r="F102" s="50">
        <f>7422+E102</f>
        <v>14249</v>
      </c>
    </row>
    <row r="103" spans="1:10" x14ac:dyDescent="0.2">
      <c r="A103" s="38" t="s">
        <v>319</v>
      </c>
      <c r="B103" s="39" t="s">
        <v>320</v>
      </c>
      <c r="C103" s="40">
        <v>46</v>
      </c>
      <c r="D103" s="40">
        <v>46</v>
      </c>
      <c r="E103" s="40">
        <v>0</v>
      </c>
      <c r="F103" s="40">
        <v>0</v>
      </c>
    </row>
    <row r="104" spans="1:10" x14ac:dyDescent="0.2">
      <c r="A104" s="38" t="s">
        <v>321</v>
      </c>
      <c r="B104" s="39" t="s">
        <v>106</v>
      </c>
      <c r="C104" s="40">
        <v>0</v>
      </c>
      <c r="D104" s="40">
        <v>0</v>
      </c>
      <c r="E104" s="40">
        <v>0</v>
      </c>
      <c r="F104" s="40">
        <v>0</v>
      </c>
    </row>
    <row r="105" spans="1:10" x14ac:dyDescent="0.2">
      <c r="A105" s="46" t="s">
        <v>322</v>
      </c>
      <c r="B105" s="47" t="s">
        <v>108</v>
      </c>
      <c r="C105" s="48">
        <f>C104+C96+C95+C89+C88+C87+C86+C85+C84+C83+C82+C75+C67+C61</f>
        <v>145253</v>
      </c>
      <c r="D105" s="48">
        <f>D104+D96+D95+D89+D88+D87+D86+D85+D84+D83+D82+D75+D67+D61</f>
        <v>277847</v>
      </c>
      <c r="E105" s="48">
        <f>E104+E96+E95+E89+E88+E87+E86+E85+E84+E83+E82+E75+E67+E61</f>
        <v>124199</v>
      </c>
      <c r="F105" s="48">
        <f>F104+F96+F95+F89+F88+F87+F86+F85+F84+F83+F82+F75+F67+F61</f>
        <v>265317</v>
      </c>
    </row>
    <row r="106" spans="1:10" ht="25.5" x14ac:dyDescent="0.2">
      <c r="A106" s="46" t="s">
        <v>323</v>
      </c>
      <c r="B106" s="47" t="s">
        <v>110</v>
      </c>
      <c r="C106" s="48">
        <f>C60-C105</f>
        <v>9634</v>
      </c>
      <c r="D106" s="48">
        <v>40767</v>
      </c>
      <c r="E106" s="48">
        <f>E60-E105</f>
        <v>-95174</v>
      </c>
      <c r="F106" s="48">
        <f>F60-F105</f>
        <v>-183290</v>
      </c>
    </row>
    <row r="107" spans="1:10" x14ac:dyDescent="0.2">
      <c r="A107" s="46" t="s">
        <v>324</v>
      </c>
      <c r="B107" s="47" t="s">
        <v>112</v>
      </c>
      <c r="C107" s="48">
        <v>0</v>
      </c>
      <c r="D107" s="48">
        <v>0</v>
      </c>
      <c r="E107" s="48">
        <v>0</v>
      </c>
      <c r="F107" s="48">
        <v>0</v>
      </c>
    </row>
    <row r="108" spans="1:10" ht="25.5" x14ac:dyDescent="0.2">
      <c r="A108" s="46" t="s">
        <v>325</v>
      </c>
      <c r="B108" s="47" t="s">
        <v>135</v>
      </c>
      <c r="C108" s="48">
        <f>C106-C107</f>
        <v>9634</v>
      </c>
      <c r="D108" s="48">
        <v>40767</v>
      </c>
      <c r="E108" s="48">
        <f>E106-E107</f>
        <v>-95174</v>
      </c>
      <c r="F108" s="48">
        <f>F106-F107</f>
        <v>-183290</v>
      </c>
    </row>
    <row r="109" spans="1:10" x14ac:dyDescent="0.2">
      <c r="A109" s="46" t="s">
        <v>326</v>
      </c>
      <c r="B109" s="47" t="s">
        <v>145</v>
      </c>
      <c r="C109" s="48">
        <v>0</v>
      </c>
      <c r="D109" s="48">
        <v>0</v>
      </c>
      <c r="E109" s="48">
        <v>0</v>
      </c>
      <c r="F109" s="48">
        <v>0</v>
      </c>
    </row>
    <row r="110" spans="1:10" x14ac:dyDescent="0.2">
      <c r="A110" s="46" t="s">
        <v>327</v>
      </c>
      <c r="B110" s="47" t="s">
        <v>147</v>
      </c>
      <c r="C110" s="48">
        <f>C108-C109</f>
        <v>9634</v>
      </c>
      <c r="D110" s="48">
        <v>40767</v>
      </c>
      <c r="E110" s="48">
        <f>E108-E109</f>
        <v>-95174</v>
      </c>
      <c r="F110" s="48">
        <f>F108-F109</f>
        <v>-183290</v>
      </c>
      <c r="G110" s="44"/>
      <c r="H110" s="44"/>
      <c r="I110" s="44"/>
      <c r="J110" s="44"/>
    </row>
    <row r="111" spans="1:10" x14ac:dyDescent="0.2">
      <c r="A111" s="52" t="s">
        <v>328</v>
      </c>
      <c r="B111" s="30"/>
      <c r="C111" s="30"/>
      <c r="D111" s="30"/>
      <c r="E111" s="30"/>
      <c r="F111" s="30"/>
      <c r="G111" s="44"/>
      <c r="H111" s="44"/>
    </row>
    <row r="112" spans="1:10" x14ac:dyDescent="0.2">
      <c r="G112" s="44"/>
      <c r="H112" s="44"/>
    </row>
    <row r="113" spans="1:4" x14ac:dyDescent="0.2">
      <c r="A113" s="53" t="s">
        <v>191</v>
      </c>
      <c r="D113" s="54" t="s">
        <v>192</v>
      </c>
    </row>
    <row r="114" spans="1:4" x14ac:dyDescent="0.2">
      <c r="A114" s="55" t="s">
        <v>329</v>
      </c>
      <c r="D114" s="55" t="s">
        <v>193</v>
      </c>
    </row>
    <row r="115" spans="1:4" x14ac:dyDescent="0.2">
      <c r="A115" s="56"/>
      <c r="B115" s="56"/>
      <c r="C115" s="56"/>
      <c r="D115" s="56"/>
    </row>
    <row r="116" spans="1:4" x14ac:dyDescent="0.2">
      <c r="A116" s="53" t="s">
        <v>333</v>
      </c>
      <c r="C116" s="56"/>
      <c r="D116" s="56"/>
    </row>
    <row r="117" spans="1:4" x14ac:dyDescent="0.2">
      <c r="A117" s="55"/>
      <c r="B117" s="56"/>
      <c r="C117" s="56"/>
      <c r="D117" s="56"/>
    </row>
    <row r="118" spans="1:4" x14ac:dyDescent="0.2">
      <c r="A118" s="53" t="s">
        <v>194</v>
      </c>
      <c r="D118" s="56"/>
    </row>
    <row r="119" spans="1:4" x14ac:dyDescent="0.2">
      <c r="A119" s="57" t="s">
        <v>195</v>
      </c>
      <c r="B119" s="58"/>
      <c r="C119" s="56"/>
      <c r="D119" s="56"/>
    </row>
    <row r="120" spans="1:4" x14ac:dyDescent="0.2">
      <c r="A120" s="53" t="s">
        <v>196</v>
      </c>
      <c r="B120" s="59" t="s">
        <v>197</v>
      </c>
      <c r="C120" s="58"/>
      <c r="D120" s="54" t="s">
        <v>198</v>
      </c>
    </row>
    <row r="121" spans="1:4" ht="24.75" customHeight="1" x14ac:dyDescent="0.2">
      <c r="A121" s="56"/>
      <c r="B121" s="60" t="s">
        <v>199</v>
      </c>
      <c r="C121" s="58"/>
      <c r="D121" s="54" t="s">
        <v>200</v>
      </c>
    </row>
    <row r="122" spans="1:4" x14ac:dyDescent="0.2">
      <c r="A122" s="56"/>
      <c r="B122" s="56"/>
      <c r="C122" s="56"/>
      <c r="D122" s="56"/>
    </row>
    <row r="123" spans="1:4" x14ac:dyDescent="0.2">
      <c r="A123" s="61" t="s">
        <v>330</v>
      </c>
      <c r="B123" s="58"/>
      <c r="C123" s="58"/>
      <c r="D123" s="56"/>
    </row>
    <row r="124" spans="1:4" x14ac:dyDescent="0.2">
      <c r="A124" s="59" t="s">
        <v>197</v>
      </c>
      <c r="B124" s="58"/>
      <c r="C124" s="56"/>
      <c r="D124" s="54" t="s">
        <v>198</v>
      </c>
    </row>
    <row r="125" spans="1:4" x14ac:dyDescent="0.2">
      <c r="A125" s="61" t="s">
        <v>199</v>
      </c>
      <c r="B125" s="58"/>
      <c r="C125" s="56"/>
      <c r="D125" s="54" t="s">
        <v>200</v>
      </c>
    </row>
    <row r="126" spans="1:4" x14ac:dyDescent="0.2">
      <c r="A126" s="56"/>
      <c r="B126" s="56"/>
      <c r="C126" s="56"/>
      <c r="D126" s="56"/>
    </row>
    <row r="127" spans="1:4" x14ac:dyDescent="0.2">
      <c r="A127" s="61" t="s">
        <v>331</v>
      </c>
      <c r="B127" s="58"/>
      <c r="C127" s="58"/>
      <c r="D127" s="56"/>
    </row>
    <row r="128" spans="1:4" x14ac:dyDescent="0.2">
      <c r="A128" s="59" t="s">
        <v>337</v>
      </c>
      <c r="B128" s="58"/>
      <c r="C128" s="56"/>
      <c r="D128" s="54" t="s">
        <v>198</v>
      </c>
    </row>
    <row r="129" spans="1:4" x14ac:dyDescent="0.2">
      <c r="A129" s="61" t="s">
        <v>199</v>
      </c>
      <c r="B129" s="58"/>
      <c r="C129" s="56"/>
      <c r="D129" s="54" t="s">
        <v>200</v>
      </c>
    </row>
    <row r="130" spans="1:4" x14ac:dyDescent="0.2">
      <c r="A130" s="56"/>
      <c r="B130" s="56"/>
      <c r="C130" s="56"/>
      <c r="D130" s="56"/>
    </row>
    <row r="131" spans="1:4" x14ac:dyDescent="0.2">
      <c r="A131" s="61" t="s">
        <v>332</v>
      </c>
      <c r="B131" s="58"/>
      <c r="C131" s="55"/>
      <c r="D131" s="56"/>
    </row>
    <row r="132" spans="1:4" x14ac:dyDescent="0.2">
      <c r="A132" s="56"/>
      <c r="B132" s="56"/>
      <c r="C132" s="56"/>
      <c r="D132" s="56"/>
    </row>
    <row r="133" spans="1:4" x14ac:dyDescent="0.2">
      <c r="A133" s="61" t="s">
        <v>204</v>
      </c>
      <c r="B133" s="58"/>
      <c r="C133" s="62" t="s">
        <v>190</v>
      </c>
      <c r="D133" s="54" t="s">
        <v>205</v>
      </c>
    </row>
  </sheetData>
  <mergeCells count="24">
    <mergeCell ref="A133:B133"/>
    <mergeCell ref="A111:F111"/>
    <mergeCell ref="A119:B119"/>
    <mergeCell ref="B120:C120"/>
    <mergeCell ref="B121:C121"/>
    <mergeCell ref="A123:C123"/>
    <mergeCell ref="A124:B124"/>
    <mergeCell ref="A125:B125"/>
    <mergeCell ref="A127:C127"/>
    <mergeCell ref="A128:B128"/>
    <mergeCell ref="A129:B129"/>
    <mergeCell ref="A131:B131"/>
    <mergeCell ref="F10:F11"/>
    <mergeCell ref="A1:F1"/>
    <mergeCell ref="A4:F4"/>
    <mergeCell ref="A5:F5"/>
    <mergeCell ref="A6:F6"/>
    <mergeCell ref="A7:F7"/>
    <mergeCell ref="A9:F9"/>
    <mergeCell ref="A10:A11"/>
    <mergeCell ref="B10:B11"/>
    <mergeCell ref="C10:C11"/>
    <mergeCell ref="D10:D11"/>
    <mergeCell ref="E10:E11"/>
  </mergeCells>
  <hyperlinks>
    <hyperlink ref="A119" r:id="rId1" xr:uid="{33293445-D943-4435-BD58-5740D9B906C6}"/>
  </hyperlinks>
  <pageMargins left="0" right="0" top="0" bottom="0" header="0" footer="0"/>
  <pageSetup paperSize="9" scale="77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f1_uip</vt:lpstr>
      <vt:lpstr>f2_uip</vt:lpstr>
      <vt:lpstr>f1_uip!Область_печати</vt:lpstr>
      <vt:lpstr>f2_uip!Область_печати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</dc:creator>
  <cp:lastModifiedBy>Aigul TATYBAYEVA</cp:lastModifiedBy>
  <cp:lastPrinted>2022-07-08T09:12:55Z</cp:lastPrinted>
  <dcterms:created xsi:type="dcterms:W3CDTF">2022-04-08T04:26:19Z</dcterms:created>
  <dcterms:modified xsi:type="dcterms:W3CDTF">2022-07-08T09:17:59Z</dcterms:modified>
</cp:coreProperties>
</file>