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aruly_D\Desktop\Конс и отдел ФО за 1 полугодие 2021 г\"/>
    </mc:Choice>
  </mc:AlternateContent>
  <bookViews>
    <workbookView xWindow="-120" yWindow="-120" windowWidth="29040" windowHeight="15840"/>
  </bookViews>
  <sheets>
    <sheet name="1-форма" sheetId="7" r:id="rId1"/>
    <sheet name="2-форма" sheetId="9" r:id="rId2"/>
    <sheet name="3-форма" sheetId="10" r:id="rId3"/>
    <sheet name="4-форма" sheetId="4" r:id="rId4"/>
  </sheets>
  <definedNames>
    <definedName name="_xlnm.Print_Area" localSheetId="3">'4-форма'!$A$1:$B$1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4" l="1"/>
  <c r="J18" i="4"/>
  <c r="Q29" i="4"/>
  <c r="L26" i="4"/>
  <c r="K27" i="4"/>
  <c r="K26" i="4"/>
  <c r="J27" i="4"/>
  <c r="J28" i="4"/>
  <c r="J14" i="4"/>
  <c r="S29" i="4"/>
  <c r="M29" i="4"/>
  <c r="N29" i="4"/>
  <c r="O29" i="4"/>
  <c r="P29" i="4"/>
  <c r="R29" i="4"/>
  <c r="K29" i="4"/>
  <c r="L29" i="4"/>
  <c r="J13" i="4"/>
  <c r="K13" i="4"/>
  <c r="G49" i="7" l="1"/>
  <c r="G46" i="7"/>
  <c r="G52" i="7"/>
  <c r="L16" i="4"/>
  <c r="J17" i="4"/>
  <c r="K17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8" i="4"/>
  <c r="J29" i="4"/>
  <c r="J16" i="4"/>
  <c r="M20" i="4"/>
  <c r="N20" i="4"/>
  <c r="O20" i="4"/>
  <c r="P20" i="4"/>
  <c r="Q20" i="4"/>
  <c r="R20" i="4"/>
  <c r="S20" i="4"/>
  <c r="L20" i="4"/>
  <c r="H52" i="10"/>
  <c r="F52" i="10"/>
  <c r="G70" i="7"/>
  <c r="H59" i="10"/>
  <c r="H54" i="10"/>
  <c r="F54" i="10"/>
  <c r="H43" i="10"/>
  <c r="F43" i="10"/>
  <c r="F33" i="10"/>
  <c r="H33" i="10"/>
  <c r="H28" i="10"/>
  <c r="H18" i="10"/>
  <c r="F18" i="10"/>
  <c r="F59" i="10"/>
  <c r="F28" i="10"/>
  <c r="L56" i="9"/>
  <c r="N56" i="9"/>
  <c r="P56" i="9"/>
  <c r="J56" i="9"/>
  <c r="L52" i="9"/>
  <c r="N52" i="9"/>
  <c r="P52" i="9"/>
  <c r="J52" i="9"/>
  <c r="L48" i="9"/>
  <c r="N48" i="9"/>
  <c r="P48" i="9"/>
  <c r="J48" i="9"/>
  <c r="L47" i="9"/>
  <c r="N47" i="9"/>
  <c r="P47" i="9"/>
  <c r="J47" i="9"/>
  <c r="L41" i="9"/>
  <c r="N41" i="9"/>
  <c r="P41" i="9"/>
  <c r="J41" i="9"/>
  <c r="L37" i="9"/>
  <c r="N37" i="9"/>
  <c r="P37" i="9"/>
  <c r="J37" i="9"/>
  <c r="L35" i="9"/>
  <c r="N35" i="9"/>
  <c r="P35" i="9"/>
  <c r="J35" i="9"/>
  <c r="L24" i="9"/>
  <c r="N24" i="9"/>
  <c r="P24" i="9"/>
  <c r="J24" i="9"/>
  <c r="J20" i="9"/>
  <c r="L20" i="9"/>
  <c r="N20" i="9"/>
  <c r="P20" i="9"/>
  <c r="M26" i="4" l="1"/>
  <c r="N26" i="4"/>
  <c r="O26" i="4"/>
  <c r="P26" i="4"/>
  <c r="Q26" i="4"/>
  <c r="R26" i="4"/>
  <c r="S26" i="4"/>
  <c r="M16" i="4"/>
  <c r="N16" i="4"/>
  <c r="O16" i="4"/>
  <c r="P16" i="4"/>
  <c r="Q16" i="4"/>
  <c r="R16" i="4"/>
  <c r="S16" i="4"/>
  <c r="K14" i="4"/>
  <c r="K15" i="4"/>
  <c r="K16" i="4"/>
  <c r="J15" i="4"/>
  <c r="I74" i="7"/>
  <c r="G74" i="7"/>
  <c r="I73" i="7"/>
  <c r="G73" i="7"/>
  <c r="I72" i="7"/>
  <c r="G72" i="7"/>
  <c r="I70" i="7"/>
  <c r="I60" i="7"/>
  <c r="G60" i="7"/>
  <c r="I51" i="7"/>
  <c r="G51" i="7"/>
  <c r="I48" i="7"/>
  <c r="G48" i="7"/>
  <c r="I39" i="7"/>
  <c r="G39" i="7"/>
  <c r="I37" i="7"/>
  <c r="G37" i="7"/>
  <c r="I35" i="7"/>
  <c r="G35" i="7"/>
  <c r="I24" i="7"/>
  <c r="G24" i="7"/>
</calcChain>
</file>

<file path=xl/sharedStrings.xml><?xml version="1.0" encoding="utf-8"?>
<sst xmlns="http://schemas.openxmlformats.org/spreadsheetml/2006/main" count="223" uniqueCount="178">
  <si>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</si>
  <si>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</si>
  <si>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</si>
  <si>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</si>
  <si>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</si>
  <si>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</si>
  <si>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</si>
  <si>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</si>
  <si>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</si>
  <si>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</si>
  <si>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</si>
  <si>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</si>
  <si>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</si>
  <si>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</si>
  <si>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</si>
  <si>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</si>
  <si>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</si>
  <si>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</si>
  <si>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</si>
  <si>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</si>
  <si>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</si>
  <si>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</si>
  <si>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</si>
  <si>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</si>
  <si>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</si>
  <si>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</si>
  <si>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</si>
  <si>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</si>
  <si>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</si>
  <si>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</si>
  <si>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</si>
  <si>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</si>
  <si>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</si>
  <si>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</si>
  <si>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Государственные субсидии</t>
  </si>
  <si>
    <t>Прочие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</si>
  <si>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</si>
  <si>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</si>
  <si>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</si>
  <si>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</si>
  <si>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Прекращенная деятельность</t>
  </si>
  <si>
    <t>Акционеру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</si>
  <si>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</si>
  <si>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</si>
  <si>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</si>
  <si>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</si>
  <si>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</si>
  <si>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</si>
  <si>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</si>
  <si>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</si>
  <si>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Получение займов</t>
  </si>
  <si>
    <t>Денежные средства, полученные от операционной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</si>
  <si>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</si>
  <si>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долгосрочные обязательства</t>
  </si>
  <si>
    <t>Прочие текущие обязательства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</si>
  <si>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</si>
  <si>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</si>
  <si>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</si>
  <si>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</si>
  <si>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</si>
  <si>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</si>
  <si>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</si>
  <si>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</si>
  <si>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</si>
  <si>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</si>
  <si>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</si>
  <si>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</si>
  <si>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</si>
  <si>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Погашение займов</t>
  </si>
  <si>
    <t>Приобретение основных средств за счет заемных средств, напрямую перечисленных банком поставщику</t>
  </si>
  <si>
    <t>Нераспре-деленная прибыль</t>
  </si>
  <si>
    <t>Предоплата по подоходному налогу</t>
  </si>
  <si>
    <t>Актив по договорам с покупателями</t>
  </si>
  <si>
    <t>Обязательства по аренде</t>
  </si>
  <si>
    <t>Обязательства по договорам с покупателями</t>
  </si>
  <si>
    <t>Расходы по корпоративному подоходному налогу</t>
  </si>
  <si>
    <t>Курсовые разницы от пересчета иностранного подразделения в валюту отчетности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</si>
  <si>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</si>
  <si>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</si>
  <si>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Эффект изменения резерва под ожидаемые кредитные убытки</t>
  </si>
  <si>
    <t>Неконтро-лирующие доли</t>
  </si>
  <si>
    <t>Активы, классифицированные для продажи и распределения в пользу Акционера</t>
  </si>
  <si>
    <t>Обязательства, связанные с активами, классифицированными как предназначенные для продажи</t>
  </si>
  <si>
    <t>2020 г.</t>
  </si>
  <si>
    <t>Доля в прибыли ассоциированных и совместных предприятий</t>
  </si>
  <si>
    <t>Долю в прибыли ассоциированных и совместных предприятий</t>
  </si>
  <si>
    <t>На 1 января 2020 г.</t>
  </si>
  <si>
    <t>Неденежные операции</t>
  </si>
  <si>
    <t>Гудвил</t>
  </si>
  <si>
    <t>Нераспределенная прибыль</t>
  </si>
  <si>
    <t>Выручка и прочие доходы</t>
  </si>
  <si>
    <t>Выручка от грузовых перевозок</t>
  </si>
  <si>
    <t>Выручка от пассажирских перевозок</t>
  </si>
  <si>
    <t>Итого выручка и прочие доходы</t>
  </si>
  <si>
    <t>Валовая прибыль</t>
  </si>
  <si>
    <t>Прочие прибыли и убытки</t>
  </si>
  <si>
    <t>Прибыль/(убыток) до налогообложения</t>
  </si>
  <si>
    <t>Прибыль/(убыток) на акцию от продолжающейся и прекращенной деятельности, в тенге</t>
  </si>
  <si>
    <t>Прибыль/(убыток) на акцию от продолжающейся деятельности, в тенге</t>
  </si>
  <si>
    <t>Вклады в уставный капитал ассоциированных предприятий</t>
  </si>
  <si>
    <t>Погашение обязательств по аренде</t>
  </si>
  <si>
    <t>Дополнительно оплаченный капитал</t>
  </si>
  <si>
    <t>2021 г.</t>
  </si>
  <si>
    <t>(неаудировано)</t>
  </si>
  <si>
    <t>2021 г.</t>
  </si>
  <si>
    <t>Итого совокупный доход/(убыток) за период</t>
  </si>
  <si>
    <t>Прибыль/(убыток) за период, относящаяся к:</t>
  </si>
  <si>
    <t>(Восстановление)/начисление резерва под обесценение активов</t>
  </si>
  <si>
    <t>-</t>
  </si>
  <si>
    <t>Чистое уменьшение денежных средств и их эквивалентов</t>
  </si>
  <si>
    <t>Прочий совокупный (убыток)/доход за период</t>
  </si>
  <si>
    <t>Итого совокупный (убыток)/доход за период</t>
  </si>
  <si>
    <t>На 1 января 2021 г.</t>
  </si>
  <si>
    <t>Прибыль за период</t>
  </si>
  <si>
    <t>Прочий совокупный доход за период</t>
  </si>
  <si>
    <t>Итого совокупный доход за период</t>
  </si>
  <si>
    <t>30 июня</t>
  </si>
  <si>
    <t>Инвестиции в совместные предприятия</t>
  </si>
  <si>
    <t>2020 г.
(пересчитано)*</t>
  </si>
  <si>
    <t xml:space="preserve">Три месяца,
 закончившихся 30 июня </t>
  </si>
  <si>
    <t>Шесть месяцев,
закончившихся 30 июня</t>
  </si>
  <si>
    <t>(Убыток)/прибыль от курсовой разницы</t>
  </si>
  <si>
    <t>(Обесценение)/восстановление обесценения активов</t>
  </si>
  <si>
    <t>Дооценка до справедливой стоимости ранее принадлежащей доли в совместном предприятии</t>
  </si>
  <si>
    <t>Прибыль/(убыток) за период от продолжающейся деятельности</t>
  </si>
  <si>
    <t>Убыток за период от прекращенной деятельности</t>
  </si>
  <si>
    <t>Прибыль/(убыток) за период</t>
  </si>
  <si>
    <t>Прочий совокупный (убыток)/доход за период, за вычетом налога на прибыль:</t>
  </si>
  <si>
    <t>Статьи, подлежащие последующей реклассификации в прибыли и убытки:</t>
  </si>
  <si>
    <t>Чистый (-ая) (убыток)/прибыль по инструментам хеджирования денежных потоков</t>
  </si>
  <si>
    <t>Совокупный доход/(убыток) за период, относящийся к:</t>
  </si>
  <si>
    <t>Шесть месяцев,
 закончившихся 30 июня</t>
  </si>
  <si>
    <t>Операционная деятельности:</t>
  </si>
  <si>
    <t>Начисление/(восстановление) резерва под ожидаемые кредитные убытки по дебиторской задолженности и обесценение краткосрочных авансов выданных</t>
  </si>
  <si>
    <t>Убыток от курсовой разницы</t>
  </si>
  <si>
    <t>Чистые денежные средства, полученные от операционной деятельности</t>
  </si>
  <si>
    <t>Инвестиционная деятельность:</t>
  </si>
  <si>
    <t>Приобретение основных средств, включая авансы, выплаченные за основные средства</t>
  </si>
  <si>
    <t>Приобретение инвестиций в совместные предприятия</t>
  </si>
  <si>
    <t>Дивиденды, полученные от ассоциированных и совместных предприятий</t>
  </si>
  <si>
    <t>Чистые денежные выплаты по приобретению дочерней организации</t>
  </si>
  <si>
    <t>Чистые денежные средств, использованные в инвестиционной деятельности</t>
  </si>
  <si>
    <t>Финансовая деятельность:</t>
  </si>
  <si>
    <t>Премия за досрочное погашение облигаций</t>
  </si>
  <si>
    <t>Чистые денежные средства, использованные в финансовой деятельности</t>
  </si>
  <si>
    <t>Денежные средства и их эквиваленты на начало периода</t>
  </si>
  <si>
    <t>Денежные средства и их эквиваленты на конец периода</t>
  </si>
  <si>
    <t>(Убыток)/прибыль за период (пересчитано)*</t>
  </si>
  <si>
    <t xml:space="preserve">Прочие вклады </t>
  </si>
  <si>
    <t xml:space="preserve">Прочие распределения </t>
  </si>
  <si>
    <t xml:space="preserve">Выбытие дочерней организации </t>
  </si>
  <si>
    <t>На 30 июня 2020 г. (пересчитано)</t>
  </si>
  <si>
    <t>Выпуск акций (Примечание 13)</t>
  </si>
  <si>
    <t>Выбытие дочерней организации (Примечание 12)</t>
  </si>
  <si>
    <t>На 30 июня 2021 г. (неаудировано)</t>
  </si>
  <si>
    <t>отчетный период 6 месяцев 2021 г.</t>
  </si>
  <si>
    <r>
      <t xml:space="preserve">Индекс: </t>
    </r>
    <r>
      <rPr>
        <sz val="12"/>
        <color theme="1"/>
        <rFont val="Calibri"/>
        <family val="2"/>
        <charset val="204"/>
      </rPr>
      <t>№1 - Б (баланс)</t>
    </r>
  </si>
  <si>
    <r>
      <t>Периодичность:</t>
    </r>
    <r>
      <rPr>
        <sz val="12"/>
        <color theme="1"/>
        <rFont val="Calibri"/>
        <family val="2"/>
        <charset val="204"/>
      </rPr>
      <t xml:space="preserve"> квартальная</t>
    </r>
  </si>
  <si>
    <r>
      <t xml:space="preserve">Представляют: </t>
    </r>
    <r>
      <rPr>
        <sz val="12"/>
        <color theme="1"/>
        <rFont val="Calibri"/>
        <family val="2"/>
        <charset val="204"/>
      </rPr>
      <t xml:space="preserve">организации публичного интереса </t>
    </r>
  </si>
  <si>
    <r>
      <t>Куда представляется:</t>
    </r>
    <r>
      <rPr>
        <sz val="12"/>
        <color theme="1"/>
        <rFont val="Calibri"/>
        <family val="2"/>
        <charset val="204"/>
      </rPr>
      <t xml:space="preserve"> -</t>
    </r>
  </si>
  <si>
    <r>
      <t xml:space="preserve">Срок представления: </t>
    </r>
    <r>
      <rPr>
        <sz val="12"/>
        <color theme="1"/>
        <rFont val="Calibri"/>
        <family val="2"/>
        <charset val="204"/>
      </rPr>
      <t>-</t>
    </r>
  </si>
  <si>
    <r>
      <t>Наименование организации:</t>
    </r>
    <r>
      <rPr>
        <sz val="12"/>
        <color theme="1"/>
        <rFont val="Calibri"/>
        <family val="2"/>
        <charset val="204"/>
      </rPr>
      <t xml:space="preserve"> АО «Национальная компания «Қазақстан темiр жолы»</t>
    </r>
  </si>
  <si>
    <t>по состоянию на 30 июня 2021 г.</t>
  </si>
  <si>
    <t>в млн. тг.</t>
  </si>
  <si>
    <t>Консолидированный Бухгалтерский баланс</t>
  </si>
  <si>
    <t>Консолидированный Отчет о движении денежных средств (прямой метод)</t>
  </si>
  <si>
    <r>
      <t xml:space="preserve">Индекс: </t>
    </r>
    <r>
      <rPr>
        <sz val="12"/>
        <color theme="1"/>
        <rFont val="Calibri"/>
        <family val="2"/>
        <charset val="204"/>
      </rPr>
      <t>№3 - ДДС - П</t>
    </r>
  </si>
  <si>
    <t>Консолидированный Отчет об изменениях в капитале</t>
  </si>
  <si>
    <t>Индекс: №5 – ИК</t>
  </si>
  <si>
    <t>Индекс: №2 0 ОПУ</t>
  </si>
  <si>
    <t>Куда представляется: 0</t>
  </si>
  <si>
    <t>Срок представления: 0</t>
  </si>
  <si>
    <t>за шесть месяцев, закончившихся 30 июня 2021 г.</t>
  </si>
  <si>
    <r>
      <t xml:space="preserve">Периодичность: </t>
    </r>
    <r>
      <rPr>
        <sz val="8"/>
        <rFont val="Verdana"/>
        <family val="2"/>
        <charset val="204"/>
      </rPr>
      <t>квартальная</t>
    </r>
  </si>
  <si>
    <r>
      <t xml:space="preserve">Представляют: </t>
    </r>
    <r>
      <rPr>
        <sz val="8"/>
        <rFont val="Verdana"/>
        <family val="2"/>
        <charset val="204"/>
      </rPr>
      <t>организации публичного интереса</t>
    </r>
  </si>
  <si>
    <t>Консолидированный Отчет о прибылях и убытках</t>
  </si>
  <si>
    <t>в млн.тг.</t>
  </si>
  <si>
    <r>
      <t xml:space="preserve">Наименование организации: </t>
    </r>
    <r>
      <rPr>
        <sz val="8"/>
        <rFont val="Verdana"/>
        <family val="2"/>
        <charset val="204"/>
      </rPr>
      <t>АО «Национальная компания «Қазақстан темiр жолы»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</si>
</sst>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_(\-* #,##0_-;\)\-* #,##0_-;_-* &quot;-&quot;_-;_-@_-\)"/>
    <numFmt numFmtId="168" formatCode="#,##0_);\(#,##0\);&quot; -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6" fontId="0" fillId="0" borderId="0" xfId="4" applyNumberFormat="1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166" fontId="0" fillId="0" borderId="0" xfId="4" applyNumberFormat="1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wrapText="1" indent="2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5"/>
    </xf>
    <xf numFmtId="3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6" fontId="0" fillId="0" borderId="0" xfId="4" applyNumberFormat="1" applyFont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right" vertical="center" wrapText="1" indent="2"/>
    </xf>
    <xf numFmtId="168" fontId="9" fillId="2" borderId="4" xfId="0" applyNumberFormat="1" applyFont="1" applyFill="1" applyBorder="1"/>
    <xf numFmtId="168" fontId="8" fillId="2" borderId="4" xfId="0" applyNumberFormat="1" applyFont="1" applyFill="1" applyBorder="1"/>
    <xf numFmtId="168" fontId="8" fillId="2" borderId="5" xfId="0" applyNumberFormat="1" applyFont="1" applyFill="1" applyBorder="1"/>
    <xf numFmtId="168" fontId="9" fillId="2" borderId="6" xfId="0" applyNumberFormat="1" applyFont="1" applyFill="1" applyBorder="1"/>
    <xf numFmtId="168" fontId="6" fillId="2" borderId="6" xfId="0" applyNumberFormat="1" applyFont="1" applyFill="1" applyBorder="1"/>
    <xf numFmtId="168" fontId="6" fillId="2" borderId="4" xfId="0" applyNumberFormat="1" applyFont="1" applyFill="1" applyBorder="1" applyAlignment="1"/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8" fontId="6" fillId="2" borderId="6" xfId="0" applyNumberFormat="1" applyFont="1" applyFill="1" applyBorder="1" applyAlignment="1"/>
    <xf numFmtId="3" fontId="6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6" fontId="6" fillId="0" borderId="0" xfId="4" applyNumberFormat="1" applyFont="1" applyBorder="1" applyAlignment="1">
      <alignment horizontal="right" wrapText="1"/>
    </xf>
    <xf numFmtId="166" fontId="0" fillId="0" borderId="0" xfId="4" applyNumberFormat="1" applyFont="1" applyBorder="1" applyAlignment="1"/>
    <xf numFmtId="0" fontId="6" fillId="0" borderId="0" xfId="0" applyFont="1" applyBorder="1" applyAlignment="1">
      <alignment horizontal="right" wrapText="1"/>
    </xf>
    <xf numFmtId="168" fontId="5" fillId="2" borderId="4" xfId="0" applyNumberFormat="1" applyFont="1" applyFill="1" applyBorder="1"/>
    <xf numFmtId="168" fontId="5" fillId="2" borderId="7" xfId="0" applyNumberFormat="1" applyFont="1" applyFill="1" applyBorder="1"/>
    <xf numFmtId="168" fontId="5" fillId="2" borderId="8" xfId="0" applyNumberFormat="1" applyFont="1" applyFill="1" applyBorder="1"/>
    <xf numFmtId="168" fontId="6" fillId="2" borderId="9" xfId="0" applyNumberFormat="1" applyFont="1" applyFill="1" applyBorder="1"/>
    <xf numFmtId="168" fontId="5" fillId="2" borderId="9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68" fontId="5" fillId="2" borderId="8" xfId="0" applyNumberFormat="1" applyFont="1" applyFill="1" applyBorder="1" applyAlignment="1">
      <alignment horizontal="right"/>
    </xf>
    <xf numFmtId="0" fontId="11" fillId="0" borderId="0" xfId="0" applyFont="1"/>
    <xf numFmtId="168" fontId="5" fillId="2" borderId="10" xfId="0" applyNumberFormat="1" applyFont="1" applyFill="1" applyBorder="1"/>
    <xf numFmtId="168" fontId="6" fillId="2" borderId="9" xfId="0" applyNumberFormat="1" applyFont="1" applyFill="1" applyBorder="1" applyAlignment="1">
      <alignment horizontal="right"/>
    </xf>
    <xf numFmtId="168" fontId="6" fillId="2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8" fontId="5" fillId="2" borderId="9" xfId="0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/>
    </xf>
    <xf numFmtId="168" fontId="9" fillId="2" borderId="9" xfId="0" applyNumberFormat="1" applyFont="1" applyFill="1" applyBorder="1"/>
    <xf numFmtId="164" fontId="6" fillId="0" borderId="0" xfId="0" applyNumberFormat="1" applyFont="1" applyBorder="1" applyAlignment="1">
      <alignment horizontal="right" vertical="center" wrapText="1" indent="2"/>
    </xf>
    <xf numFmtId="168" fontId="8" fillId="2" borderId="10" xfId="0" applyNumberFormat="1" applyFont="1" applyFill="1" applyBorder="1"/>
    <xf numFmtId="168" fontId="8" fillId="2" borderId="7" xfId="0" applyNumberFormat="1" applyFont="1" applyFill="1" applyBorder="1"/>
    <xf numFmtId="0" fontId="14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3 2" xfId="3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75"/>
  <sheetViews>
    <sheetView tabSelected="1" zoomScale="90" zoomScaleNormal="90" workbookViewId="0">
      <selection activeCell="K17" sqref="K17"/>
    </sheetView>
  </sheetViews>
  <sheetFormatPr defaultRowHeight="15" x14ac:dyDescent="0.25"/>
  <cols>
    <col min="1" max="1" width="36.85546875" customWidth="1"/>
    <col min="3" max="3" width="22.28515625" style="4" customWidth="1"/>
    <col min="4" max="4" width="13.28515625" style="4" customWidth="1"/>
    <col min="5" max="5" width="16" style="4" customWidth="1"/>
    <col min="6" max="6" width="12.140625" style="4" customWidth="1"/>
    <col min="7" max="7" width="12.7109375" style="4" bestFit="1" customWidth="1"/>
    <col min="8" max="8" width="9.140625" style="4"/>
    <col min="9" max="9" width="10.7109375" style="4" bestFit="1" customWidth="1"/>
    <col min="10" max="10" width="9.140625" style="4"/>
  </cols>
  <sheetData>
    <row r="1" spans="1:5" ht="15.75" x14ac:dyDescent="0.25">
      <c r="A1" s="81" t="s">
        <v>164</v>
      </c>
      <c r="B1" s="81"/>
      <c r="C1" s="81"/>
      <c r="D1" s="81"/>
      <c r="E1" s="81"/>
    </row>
    <row r="2" spans="1:5" ht="15.75" x14ac:dyDescent="0.25">
      <c r="A2" s="82" t="s">
        <v>155</v>
      </c>
      <c r="B2" s="82"/>
      <c r="C2" s="82"/>
      <c r="D2" s="82"/>
      <c r="E2" s="82"/>
    </row>
    <row r="3" spans="1:5" ht="15.75" x14ac:dyDescent="0.25">
      <c r="A3" s="77" t="s">
        <v>156</v>
      </c>
      <c r="B3" s="77"/>
      <c r="C3" s="77"/>
      <c r="D3" s="77"/>
      <c r="E3" s="77"/>
    </row>
    <row r="4" spans="1:5" ht="15.75" x14ac:dyDescent="0.25">
      <c r="A4" s="77" t="s">
        <v>157</v>
      </c>
      <c r="B4" s="77"/>
      <c r="C4" s="77"/>
      <c r="D4" s="77"/>
      <c r="E4" s="77"/>
    </row>
    <row r="5" spans="1:5" ht="15.75" x14ac:dyDescent="0.25">
      <c r="A5" s="77" t="s">
        <v>158</v>
      </c>
      <c r="B5" s="77"/>
      <c r="C5" s="77"/>
      <c r="D5" s="77"/>
      <c r="E5" s="77"/>
    </row>
    <row r="6" spans="1:5" ht="15.75" x14ac:dyDescent="0.25">
      <c r="A6" s="77" t="s">
        <v>159</v>
      </c>
      <c r="B6" s="77"/>
      <c r="C6" s="77"/>
      <c r="D6" s="77"/>
      <c r="E6" s="77"/>
    </row>
    <row r="7" spans="1:5" ht="15.75" x14ac:dyDescent="0.25">
      <c r="A7" s="77" t="s">
        <v>160</v>
      </c>
      <c r="B7" s="77"/>
      <c r="C7" s="77"/>
      <c r="D7" s="77"/>
      <c r="E7" s="77"/>
    </row>
    <row r="8" spans="1:5" ht="15.75" x14ac:dyDescent="0.25">
      <c r="A8" s="77" t="s">
        <v>161</v>
      </c>
      <c r="B8" s="77"/>
      <c r="C8" s="77"/>
      <c r="D8" s="77"/>
      <c r="E8" s="77"/>
    </row>
    <row r="9" spans="1:5" ht="15.75" x14ac:dyDescent="0.25">
      <c r="A9" s="78" t="s">
        <v>162</v>
      </c>
      <c r="B9" s="78"/>
      <c r="C9" s="78"/>
      <c r="D9" s="78"/>
      <c r="E9" s="78"/>
    </row>
    <row r="10" spans="1:5" ht="28.5" customHeight="1" thickBot="1" x14ac:dyDescent="0.3">
      <c r="A10" s="76" t="s">
        <v>163</v>
      </c>
      <c r="B10" s="76"/>
      <c r="C10" s="76"/>
      <c r="D10" s="76"/>
      <c r="E10" s="76"/>
    </row>
    <row r="11" spans="1:5" x14ac:dyDescent="0.25">
      <c r="A11" s="79"/>
      <c r="B11" s="21" t="s">
        <v>0</v>
      </c>
      <c r="C11" s="35" t="s">
        <v>116</v>
      </c>
      <c r="D11" s="80"/>
      <c r="E11" s="21" t="s">
        <v>2</v>
      </c>
    </row>
    <row r="12" spans="1:5" x14ac:dyDescent="0.25">
      <c r="A12" s="79"/>
      <c r="B12" s="21" t="s">
        <v>1</v>
      </c>
      <c r="C12" s="21" t="s">
        <v>102</v>
      </c>
      <c r="D12" s="80"/>
      <c r="E12" s="21" t="s">
        <v>83</v>
      </c>
    </row>
    <row r="13" spans="1:5" ht="15.75" thickBot="1" x14ac:dyDescent="0.3">
      <c r="A13" s="79"/>
      <c r="B13" s="1"/>
      <c r="C13" s="23" t="s">
        <v>103</v>
      </c>
      <c r="D13" s="80"/>
      <c r="E13" s="10"/>
    </row>
    <row r="14" spans="1:5" x14ac:dyDescent="0.25">
      <c r="A14" s="20" t="s">
        <v>3</v>
      </c>
      <c r="B14" s="21"/>
      <c r="C14" s="22"/>
      <c r="D14" s="22"/>
      <c r="E14" s="22"/>
    </row>
    <row r="15" spans="1:5" x14ac:dyDescent="0.25">
      <c r="A15" s="20" t="s">
        <v>57</v>
      </c>
      <c r="B15" s="21"/>
      <c r="C15" s="22"/>
      <c r="D15" s="22"/>
      <c r="E15" s="22"/>
    </row>
    <row r="16" spans="1:5" x14ac:dyDescent="0.25">
      <c r="A16" s="25" t="s">
        <v>4</v>
      </c>
      <c r="B16" s="17">
        <v>6</v>
      </c>
      <c r="C16" s="44">
        <v>2886954</v>
      </c>
      <c r="D16" s="45"/>
      <c r="E16" s="46">
        <v>2836417</v>
      </c>
    </row>
    <row r="17" spans="1:9" x14ac:dyDescent="0.25">
      <c r="A17" s="25" t="s">
        <v>88</v>
      </c>
      <c r="B17" s="31"/>
      <c r="C17" s="44">
        <v>15520</v>
      </c>
      <c r="D17" s="45"/>
      <c r="E17" s="47">
        <v>15520</v>
      </c>
    </row>
    <row r="18" spans="1:9" x14ac:dyDescent="0.25">
      <c r="A18" s="25" t="s">
        <v>5</v>
      </c>
      <c r="B18" s="21"/>
      <c r="C18" s="44">
        <v>12506</v>
      </c>
      <c r="D18" s="45"/>
      <c r="E18" s="46">
        <v>9931</v>
      </c>
    </row>
    <row r="19" spans="1:9" ht="29.25" customHeight="1" x14ac:dyDescent="0.25">
      <c r="A19" s="25" t="s">
        <v>58</v>
      </c>
      <c r="B19" s="31">
        <v>7</v>
      </c>
      <c r="C19" s="44">
        <v>23337</v>
      </c>
      <c r="D19" s="45"/>
      <c r="E19" s="46">
        <v>21218</v>
      </c>
      <c r="G19" s="38"/>
    </row>
    <row r="20" spans="1:9" ht="29.25" customHeight="1" x14ac:dyDescent="0.25">
      <c r="A20" s="25" t="s">
        <v>117</v>
      </c>
      <c r="B20" s="31">
        <v>7</v>
      </c>
      <c r="C20" s="44">
        <v>956</v>
      </c>
      <c r="D20" s="45"/>
      <c r="E20" s="4">
        <v>0</v>
      </c>
      <c r="G20" s="38"/>
    </row>
    <row r="21" spans="1:9" x14ac:dyDescent="0.25">
      <c r="A21" s="25" t="s">
        <v>6</v>
      </c>
      <c r="B21" s="31"/>
      <c r="C21" s="44">
        <v>147</v>
      </c>
      <c r="D21" s="45"/>
      <c r="E21" s="45">
        <v>81</v>
      </c>
    </row>
    <row r="22" spans="1:9" ht="15.75" thickBot="1" x14ac:dyDescent="0.3">
      <c r="A22" s="25" t="s">
        <v>7</v>
      </c>
      <c r="B22" s="17">
        <v>8</v>
      </c>
      <c r="C22" s="48">
        <v>154433</v>
      </c>
      <c r="D22" s="45"/>
      <c r="E22" s="49">
        <v>139363</v>
      </c>
    </row>
    <row r="23" spans="1:9" x14ac:dyDescent="0.25">
      <c r="A23" s="11"/>
      <c r="B23" s="21"/>
      <c r="C23" s="45"/>
      <c r="D23" s="45"/>
      <c r="E23" s="45"/>
    </row>
    <row r="24" spans="1:9" ht="15.75" thickBot="1" x14ac:dyDescent="0.3">
      <c r="A24" s="20" t="s">
        <v>8</v>
      </c>
      <c r="B24" s="17"/>
      <c r="C24" s="50">
        <v>3093853</v>
      </c>
      <c r="D24" s="51"/>
      <c r="E24" s="50">
        <v>3022530</v>
      </c>
      <c r="G24" s="4">
        <f>SUM(C16:C22)-C24</f>
        <v>0</v>
      </c>
      <c r="I24" s="4">
        <f>SUM(E16:E22)-E24</f>
        <v>0</v>
      </c>
    </row>
    <row r="25" spans="1:9" x14ac:dyDescent="0.25">
      <c r="A25" s="11"/>
      <c r="B25" s="21"/>
      <c r="C25" s="45"/>
      <c r="D25" s="45"/>
      <c r="E25" s="45"/>
    </row>
    <row r="26" spans="1:9" x14ac:dyDescent="0.25">
      <c r="A26" s="20" t="s">
        <v>9</v>
      </c>
      <c r="B26" s="21"/>
      <c r="C26" s="45"/>
      <c r="D26" s="45"/>
      <c r="E26" s="45"/>
    </row>
    <row r="27" spans="1:9" ht="21" customHeight="1" x14ac:dyDescent="0.25">
      <c r="A27" s="11" t="s">
        <v>13</v>
      </c>
      <c r="B27" s="17">
        <v>9</v>
      </c>
      <c r="C27" s="46">
        <v>151103</v>
      </c>
      <c r="D27" s="45"/>
      <c r="E27" s="46">
        <v>155407</v>
      </c>
    </row>
    <row r="28" spans="1:9" x14ac:dyDescent="0.25">
      <c r="A28" s="11" t="s">
        <v>12</v>
      </c>
      <c r="B28" s="21"/>
      <c r="C28" s="46">
        <v>69171</v>
      </c>
      <c r="D28" s="45"/>
      <c r="E28" s="46">
        <v>69005</v>
      </c>
    </row>
    <row r="29" spans="1:9" x14ac:dyDescent="0.25">
      <c r="A29" s="25" t="s">
        <v>10</v>
      </c>
      <c r="B29" s="31"/>
      <c r="C29" s="46">
        <v>38411</v>
      </c>
      <c r="D29" s="45"/>
      <c r="E29" s="46">
        <v>37119</v>
      </c>
    </row>
    <row r="30" spans="1:9" ht="25.5" customHeight="1" x14ac:dyDescent="0.25">
      <c r="A30" s="25" t="s">
        <v>11</v>
      </c>
      <c r="B30" s="17">
        <v>10</v>
      </c>
      <c r="C30" s="46">
        <v>17565</v>
      </c>
      <c r="D30" s="45"/>
      <c r="E30" s="46">
        <v>11317</v>
      </c>
    </row>
    <row r="31" spans="1:9" x14ac:dyDescent="0.25">
      <c r="A31" s="25" t="s">
        <v>72</v>
      </c>
      <c r="B31" s="21"/>
      <c r="C31" s="46">
        <v>9881</v>
      </c>
      <c r="D31" s="45"/>
      <c r="E31" s="46">
        <v>7158</v>
      </c>
    </row>
    <row r="32" spans="1:9" x14ac:dyDescent="0.25">
      <c r="A32" s="25" t="s">
        <v>71</v>
      </c>
      <c r="B32" s="21"/>
      <c r="C32" s="46">
        <v>2137</v>
      </c>
      <c r="D32" s="45"/>
      <c r="E32" s="46">
        <v>3974</v>
      </c>
    </row>
    <row r="33" spans="1:9" ht="15.75" thickBot="1" x14ac:dyDescent="0.3">
      <c r="A33" s="25" t="s">
        <v>14</v>
      </c>
      <c r="B33" s="17">
        <v>11</v>
      </c>
      <c r="C33" s="49">
        <v>63973</v>
      </c>
      <c r="D33" s="45"/>
      <c r="E33" s="49">
        <v>53927</v>
      </c>
    </row>
    <row r="34" spans="1:9" x14ac:dyDescent="0.25">
      <c r="A34" s="11"/>
      <c r="B34" s="21"/>
      <c r="C34" s="45"/>
      <c r="D34" s="45"/>
      <c r="E34" s="45"/>
    </row>
    <row r="35" spans="1:9" x14ac:dyDescent="0.25">
      <c r="A35" s="11"/>
      <c r="B35" s="21"/>
      <c r="C35" s="52">
        <v>352241</v>
      </c>
      <c r="D35" s="51"/>
      <c r="E35" s="52">
        <v>337907</v>
      </c>
      <c r="G35" s="4">
        <f>SUM(C27:C33)-C35</f>
        <v>0</v>
      </c>
      <c r="I35" s="4">
        <f>SUM(E27:E33)-E35</f>
        <v>0</v>
      </c>
    </row>
    <row r="36" spans="1:9" ht="31.5" x14ac:dyDescent="0.25">
      <c r="A36" s="26" t="s">
        <v>81</v>
      </c>
      <c r="B36" s="17">
        <v>12</v>
      </c>
      <c r="C36" s="46">
        <v>4281</v>
      </c>
      <c r="D36" s="45"/>
      <c r="E36" s="46">
        <v>6760</v>
      </c>
    </row>
    <row r="37" spans="1:9" ht="15.75" thickBot="1" x14ac:dyDescent="0.3">
      <c r="A37" s="20" t="s">
        <v>15</v>
      </c>
      <c r="B37" s="17"/>
      <c r="C37" s="50">
        <v>356522</v>
      </c>
      <c r="D37" s="51"/>
      <c r="E37" s="50">
        <v>344667</v>
      </c>
      <c r="G37" s="4">
        <f>SUM(C35:C36)-C37</f>
        <v>0</v>
      </c>
      <c r="I37" s="4">
        <f t="shared" ref="I37" si="0">SUM(E35:E36)-E37</f>
        <v>0</v>
      </c>
    </row>
    <row r="38" spans="1:9" x14ac:dyDescent="0.25">
      <c r="A38" s="20"/>
      <c r="B38" s="17"/>
      <c r="C38" s="51"/>
      <c r="D38" s="51"/>
      <c r="E38" s="51"/>
    </row>
    <row r="39" spans="1:9" ht="15.75" thickBot="1" x14ac:dyDescent="0.3">
      <c r="A39" s="20" t="s">
        <v>16</v>
      </c>
      <c r="B39" s="17"/>
      <c r="C39" s="53">
        <v>3450375</v>
      </c>
      <c r="D39" s="51"/>
      <c r="E39" s="53">
        <v>3367197</v>
      </c>
      <c r="G39" s="4">
        <f>C37+C24-C39</f>
        <v>0</v>
      </c>
      <c r="I39" s="4">
        <f>E37+E24-E39</f>
        <v>0</v>
      </c>
    </row>
    <row r="40" spans="1:9" ht="15.75" thickTop="1" x14ac:dyDescent="0.25">
      <c r="A40" s="11"/>
      <c r="B40" s="21"/>
      <c r="C40" s="45"/>
      <c r="D40" s="45"/>
      <c r="E40" s="45"/>
    </row>
    <row r="41" spans="1:9" x14ac:dyDescent="0.25">
      <c r="A41" s="20" t="s">
        <v>17</v>
      </c>
      <c r="B41" s="21"/>
      <c r="C41" s="45"/>
      <c r="D41" s="45"/>
      <c r="E41" s="45"/>
    </row>
    <row r="42" spans="1:9" x14ac:dyDescent="0.25">
      <c r="A42" s="20" t="s">
        <v>18</v>
      </c>
      <c r="B42" s="21"/>
      <c r="C42" s="45"/>
      <c r="D42" s="45"/>
      <c r="E42" s="45"/>
    </row>
    <row r="43" spans="1:9" x14ac:dyDescent="0.25">
      <c r="A43" s="25" t="s">
        <v>19</v>
      </c>
      <c r="B43" s="31">
        <v>13</v>
      </c>
      <c r="C43" s="46">
        <v>1086085</v>
      </c>
      <c r="D43" s="45"/>
      <c r="E43" s="46">
        <v>1082299</v>
      </c>
    </row>
    <row r="44" spans="1:9" x14ac:dyDescent="0.25">
      <c r="A44" s="25" t="s">
        <v>20</v>
      </c>
      <c r="B44" s="17">
        <v>13</v>
      </c>
      <c r="C44" s="44">
        <v>-50293</v>
      </c>
      <c r="D44" s="45"/>
      <c r="E44" s="44">
        <v>-52820</v>
      </c>
    </row>
    <row r="45" spans="1:9" ht="21" x14ac:dyDescent="0.25">
      <c r="A45" s="25" t="s">
        <v>21</v>
      </c>
      <c r="B45" s="17"/>
      <c r="C45" s="46">
        <v>9952</v>
      </c>
      <c r="D45" s="45"/>
      <c r="E45" s="46">
        <v>8788</v>
      </c>
    </row>
    <row r="46" spans="1:9" ht="15.75" thickBot="1" x14ac:dyDescent="0.3">
      <c r="A46" s="25" t="s">
        <v>89</v>
      </c>
      <c r="B46" s="22"/>
      <c r="C46" s="49">
        <v>156182</v>
      </c>
      <c r="D46" s="45"/>
      <c r="E46" s="49">
        <v>88858</v>
      </c>
      <c r="G46" s="4">
        <f>C46-'4-форма'!F29</f>
        <v>0</v>
      </c>
    </row>
    <row r="47" spans="1:9" x14ac:dyDescent="0.25">
      <c r="A47" s="11"/>
      <c r="B47" s="22"/>
      <c r="C47" s="45"/>
      <c r="D47" s="45"/>
      <c r="E47" s="45"/>
    </row>
    <row r="48" spans="1:9" x14ac:dyDescent="0.25">
      <c r="A48" s="25" t="s">
        <v>59</v>
      </c>
      <c r="B48" s="22"/>
      <c r="C48" s="46">
        <v>1201926</v>
      </c>
      <c r="D48" s="45"/>
      <c r="E48" s="46">
        <v>1127125</v>
      </c>
      <c r="G48" s="4">
        <f>SUM(C43:C46)-C48</f>
        <v>0</v>
      </c>
      <c r="I48" s="4">
        <f>SUM(E43:E46)-E48</f>
        <v>0</v>
      </c>
    </row>
    <row r="49" spans="1:9" ht="15.75" thickBot="1" x14ac:dyDescent="0.3">
      <c r="A49" s="25" t="s">
        <v>60</v>
      </c>
      <c r="B49" s="22"/>
      <c r="C49" s="49">
        <v>12861</v>
      </c>
      <c r="D49" s="45"/>
      <c r="E49" s="49">
        <v>11480</v>
      </c>
      <c r="G49" s="4">
        <f>'4-форма'!H29-'1-форма'!C49</f>
        <v>0</v>
      </c>
    </row>
    <row r="50" spans="1:9" x14ac:dyDescent="0.25">
      <c r="A50" s="11"/>
      <c r="B50" s="22"/>
      <c r="C50" s="45"/>
      <c r="D50" s="45"/>
      <c r="E50" s="45"/>
    </row>
    <row r="51" spans="1:9" ht="15.75" thickBot="1" x14ac:dyDescent="0.3">
      <c r="A51" s="20" t="s">
        <v>22</v>
      </c>
      <c r="B51" s="17"/>
      <c r="C51" s="53">
        <v>1214787</v>
      </c>
      <c r="D51" s="51"/>
      <c r="E51" s="53">
        <v>1138605</v>
      </c>
      <c r="G51" s="4">
        <f>SUM(C48:C49)-C51</f>
        <v>0</v>
      </c>
      <c r="I51" s="4">
        <f t="shared" ref="I51" si="1">SUM(E48:E49)-E51</f>
        <v>0</v>
      </c>
    </row>
    <row r="52" spans="1:9" ht="15.75" thickTop="1" x14ac:dyDescent="0.25">
      <c r="A52" s="2"/>
      <c r="B52" s="3"/>
      <c r="C52" s="54"/>
      <c r="D52" s="54"/>
      <c r="E52" s="55"/>
      <c r="G52" s="4">
        <f>'4-форма'!I29-'1-форма'!C51</f>
        <v>0</v>
      </c>
    </row>
    <row r="53" spans="1:9" x14ac:dyDescent="0.25">
      <c r="A53" s="2" t="s">
        <v>24</v>
      </c>
      <c r="B53" s="19"/>
      <c r="C53" s="56"/>
      <c r="D53" s="56"/>
      <c r="E53" s="56"/>
    </row>
    <row r="54" spans="1:9" x14ac:dyDescent="0.25">
      <c r="A54" s="24" t="s">
        <v>25</v>
      </c>
      <c r="B54" s="17">
        <v>14</v>
      </c>
      <c r="C54" s="46">
        <v>1231167</v>
      </c>
      <c r="D54" s="45"/>
      <c r="E54" s="46">
        <v>1398515</v>
      </c>
    </row>
    <row r="55" spans="1:9" x14ac:dyDescent="0.25">
      <c r="A55" s="24" t="s">
        <v>61</v>
      </c>
      <c r="B55" s="17"/>
      <c r="C55" s="46">
        <v>294761</v>
      </c>
      <c r="D55" s="45"/>
      <c r="E55" s="46">
        <v>279954</v>
      </c>
    </row>
    <row r="56" spans="1:9" ht="27" customHeight="1" x14ac:dyDescent="0.25">
      <c r="A56" s="24" t="s">
        <v>26</v>
      </c>
      <c r="B56" s="17"/>
      <c r="C56" s="46">
        <v>36781</v>
      </c>
      <c r="D56" s="45"/>
      <c r="E56" s="46">
        <v>36669</v>
      </c>
    </row>
    <row r="57" spans="1:9" x14ac:dyDescent="0.25">
      <c r="A57" s="24" t="s">
        <v>73</v>
      </c>
      <c r="B57" s="17">
        <v>15</v>
      </c>
      <c r="C57" s="46">
        <v>33203</v>
      </c>
      <c r="D57" s="45"/>
      <c r="E57" s="46">
        <v>30687</v>
      </c>
      <c r="F57" s="8"/>
      <c r="G57" s="8"/>
    </row>
    <row r="58" spans="1:9" ht="15.75" thickBot="1" x14ac:dyDescent="0.3">
      <c r="A58" s="24" t="s">
        <v>53</v>
      </c>
      <c r="B58" s="17">
        <v>18</v>
      </c>
      <c r="C58" s="49">
        <v>48116</v>
      </c>
      <c r="D58" s="45"/>
      <c r="E58" s="49">
        <v>41444</v>
      </c>
      <c r="F58" s="8"/>
      <c r="G58" s="8"/>
    </row>
    <row r="59" spans="1:9" x14ac:dyDescent="0.25">
      <c r="A59" s="24"/>
      <c r="B59" s="17"/>
      <c r="C59" s="45"/>
      <c r="D59" s="45"/>
      <c r="E59" s="45"/>
      <c r="F59" s="8"/>
      <c r="G59" s="8"/>
    </row>
    <row r="60" spans="1:9" ht="15.75" thickBot="1" x14ac:dyDescent="0.3">
      <c r="A60" s="2" t="s">
        <v>27</v>
      </c>
      <c r="B60" s="21"/>
      <c r="C60" s="50">
        <v>1644028</v>
      </c>
      <c r="D60" s="51"/>
      <c r="E60" s="50">
        <v>1787269</v>
      </c>
      <c r="F60" s="8"/>
      <c r="G60" s="4">
        <f>SUM(C53:C58)-C60</f>
        <v>0</v>
      </c>
      <c r="I60" s="4">
        <f t="shared" ref="I60" si="2">SUM(E53:E58)-E60</f>
        <v>0</v>
      </c>
    </row>
    <row r="61" spans="1:9" x14ac:dyDescent="0.25">
      <c r="A61" s="24"/>
      <c r="B61" s="17"/>
      <c r="C61" s="45"/>
      <c r="D61" s="45"/>
      <c r="E61" s="45"/>
      <c r="F61" s="8"/>
      <c r="G61" s="8"/>
    </row>
    <row r="62" spans="1:9" x14ac:dyDescent="0.25">
      <c r="A62" s="2" t="s">
        <v>28</v>
      </c>
      <c r="B62" s="17"/>
      <c r="C62" s="45"/>
      <c r="D62" s="45"/>
      <c r="E62" s="45"/>
      <c r="F62" s="8"/>
      <c r="G62" s="8"/>
    </row>
    <row r="63" spans="1:9" x14ac:dyDescent="0.25">
      <c r="A63" s="24" t="s">
        <v>25</v>
      </c>
      <c r="B63" s="17">
        <v>14</v>
      </c>
      <c r="C63" s="46">
        <v>339093</v>
      </c>
      <c r="D63" s="45"/>
      <c r="E63" s="46">
        <v>171664</v>
      </c>
      <c r="F63" s="8"/>
      <c r="G63" s="8"/>
    </row>
    <row r="64" spans="1:9" x14ac:dyDescent="0.25">
      <c r="A64" s="24" t="s">
        <v>62</v>
      </c>
      <c r="B64" s="17">
        <v>16</v>
      </c>
      <c r="C64" s="46">
        <v>70408</v>
      </c>
      <c r="D64" s="45"/>
      <c r="E64" s="46">
        <v>85056</v>
      </c>
      <c r="F64" s="8"/>
      <c r="G64" s="8"/>
    </row>
    <row r="65" spans="1:9" ht="27" customHeight="1" x14ac:dyDescent="0.25">
      <c r="A65" s="24" t="s">
        <v>74</v>
      </c>
      <c r="B65" s="17">
        <v>17</v>
      </c>
      <c r="C65" s="46">
        <v>67066</v>
      </c>
      <c r="D65" s="45"/>
      <c r="E65" s="46">
        <v>71409</v>
      </c>
      <c r="F65" s="8"/>
      <c r="G65" s="8"/>
    </row>
    <row r="66" spans="1:9" x14ac:dyDescent="0.25">
      <c r="A66" s="24" t="s">
        <v>73</v>
      </c>
      <c r="B66" s="17">
        <v>15</v>
      </c>
      <c r="C66" s="46">
        <v>21449</v>
      </c>
      <c r="D66" s="45"/>
      <c r="E66" s="46">
        <v>19499</v>
      </c>
      <c r="F66" s="8"/>
      <c r="G66" s="8"/>
    </row>
    <row r="67" spans="1:9" x14ac:dyDescent="0.25">
      <c r="A67" s="24" t="s">
        <v>29</v>
      </c>
      <c r="B67" s="17"/>
      <c r="C67" s="46">
        <v>19066</v>
      </c>
      <c r="D67" s="45"/>
      <c r="E67" s="46">
        <v>30390</v>
      </c>
      <c r="F67" s="8"/>
      <c r="G67" s="8"/>
    </row>
    <row r="68" spans="1:9" ht="25.5" customHeight="1" x14ac:dyDescent="0.25">
      <c r="A68" s="24" t="s">
        <v>26</v>
      </c>
      <c r="B68" s="17"/>
      <c r="C68" s="46">
        <v>6742</v>
      </c>
      <c r="D68" s="45"/>
      <c r="E68" s="46">
        <v>6787</v>
      </c>
      <c r="F68" s="8"/>
      <c r="G68" s="8"/>
    </row>
    <row r="69" spans="1:9" ht="15.75" thickBot="1" x14ac:dyDescent="0.3">
      <c r="A69" s="24" t="s">
        <v>54</v>
      </c>
      <c r="B69" s="17">
        <v>18</v>
      </c>
      <c r="C69" s="49">
        <v>65154</v>
      </c>
      <c r="D69" s="45"/>
      <c r="E69" s="49">
        <v>53009</v>
      </c>
      <c r="F69" s="8"/>
      <c r="G69" s="8"/>
    </row>
    <row r="70" spans="1:9" x14ac:dyDescent="0.25">
      <c r="A70" s="24"/>
      <c r="B70" s="17"/>
      <c r="C70" s="52">
        <v>588978</v>
      </c>
      <c r="D70" s="45"/>
      <c r="E70" s="52">
        <v>437814</v>
      </c>
      <c r="F70" s="8"/>
      <c r="G70" s="4">
        <f>SUM(C63:C69)-C70</f>
        <v>0</v>
      </c>
      <c r="I70" s="4">
        <f>SUM(E63:E69)-E70</f>
        <v>0</v>
      </c>
    </row>
    <row r="71" spans="1:9" ht="34.5" customHeight="1" x14ac:dyDescent="0.25">
      <c r="A71" s="24" t="s">
        <v>82</v>
      </c>
      <c r="B71" s="17">
        <v>12</v>
      </c>
      <c r="C71" s="33">
        <v>2582</v>
      </c>
      <c r="D71" s="45"/>
      <c r="E71" s="46">
        <v>3509</v>
      </c>
      <c r="F71" s="8"/>
      <c r="G71" s="8"/>
    </row>
    <row r="72" spans="1:9" ht="15.75" thickBot="1" x14ac:dyDescent="0.3">
      <c r="A72" s="2" t="s">
        <v>30</v>
      </c>
      <c r="B72" s="21"/>
      <c r="C72" s="50">
        <v>591560</v>
      </c>
      <c r="D72" s="51"/>
      <c r="E72" s="50">
        <v>441323</v>
      </c>
      <c r="F72" s="8"/>
      <c r="G72" s="8">
        <f>SUM(C70:C71)-C72</f>
        <v>0</v>
      </c>
      <c r="I72" s="8">
        <f>SUM(E70:E71)-E72</f>
        <v>0</v>
      </c>
    </row>
    <row r="73" spans="1:9" ht="15.75" thickBot="1" x14ac:dyDescent="0.3">
      <c r="A73" s="2" t="s">
        <v>31</v>
      </c>
      <c r="B73" s="21"/>
      <c r="C73" s="50">
        <v>2235588</v>
      </c>
      <c r="D73" s="51"/>
      <c r="E73" s="50">
        <v>2228592</v>
      </c>
      <c r="F73" s="8"/>
      <c r="G73" s="8">
        <f>C72+C60-C73</f>
        <v>0</v>
      </c>
      <c r="I73" s="8">
        <f>E72+E60-E73</f>
        <v>0</v>
      </c>
    </row>
    <row r="74" spans="1:9" ht="15.75" thickBot="1" x14ac:dyDescent="0.3">
      <c r="A74" s="2" t="s">
        <v>32</v>
      </c>
      <c r="B74" s="21"/>
      <c r="C74" s="53">
        <v>3450375</v>
      </c>
      <c r="D74" s="51"/>
      <c r="E74" s="53">
        <v>3367197</v>
      </c>
      <c r="F74" s="8"/>
      <c r="G74" s="8">
        <f>C73+C51-C74</f>
        <v>0</v>
      </c>
      <c r="H74" s="8"/>
      <c r="I74" s="8">
        <f>E73+E51-E74</f>
        <v>0</v>
      </c>
    </row>
    <row r="75" spans="1:9" ht="15.75" thickTop="1" x14ac:dyDescent="0.25">
      <c r="A75" s="9"/>
      <c r="B75" s="9"/>
      <c r="C75" s="8"/>
      <c r="D75" s="8"/>
      <c r="E75" s="8"/>
      <c r="F75" s="8"/>
      <c r="G75" s="8"/>
    </row>
  </sheetData>
  <mergeCells count="12">
    <mergeCell ref="A11:A13"/>
    <mergeCell ref="D11:D13"/>
    <mergeCell ref="A1:E1"/>
    <mergeCell ref="A2:E2"/>
    <mergeCell ref="A3:E3"/>
    <mergeCell ref="A4:E4"/>
    <mergeCell ref="A10:E10"/>
    <mergeCell ref="A5:E5"/>
    <mergeCell ref="A6:E6"/>
    <mergeCell ref="A7:E7"/>
    <mergeCell ref="A8:E8"/>
    <mergeCell ref="A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P59"/>
  <sheetViews>
    <sheetView zoomScale="87" zoomScaleNormal="87" workbookViewId="0">
      <pane xSplit="3" ySplit="13" topLeftCell="D14" activePane="bottomRight" state="frozen"/>
      <selection pane="topRight" activeCell="D1" sqref="D1"/>
      <selection pane="bottomLeft" activeCell="A5" sqref="A5"/>
      <selection pane="bottomRight" activeCell="S24" sqref="S24"/>
    </sheetView>
  </sheetViews>
  <sheetFormatPr defaultRowHeight="15" x14ac:dyDescent="0.25"/>
  <cols>
    <col min="1" max="1" width="71.140625" customWidth="1"/>
    <col min="2" max="2" width="11.28515625" customWidth="1"/>
    <col min="3" max="3" width="14.28515625" customWidth="1"/>
    <col min="4" max="4" width="4.7109375" customWidth="1"/>
    <col min="5" max="5" width="14.7109375" customWidth="1"/>
    <col min="6" max="6" width="5.28515625" customWidth="1"/>
    <col min="7" max="7" width="11.7109375" customWidth="1"/>
    <col min="8" max="8" width="4.7109375" customWidth="1"/>
    <col min="9" max="9" width="15.5703125" customWidth="1"/>
    <col min="11" max="11" width="3.28515625" customWidth="1"/>
    <col min="13" max="13" width="3.140625" customWidth="1"/>
    <col min="15" max="15" width="3.5703125" customWidth="1"/>
    <col min="17" max="17" width="3" customWidth="1"/>
  </cols>
  <sheetData>
    <row r="1" spans="1:9" ht="31.5" hidden="1" customHeight="1" thickBo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24.75" customHeight="1" x14ac:dyDescent="0.25">
      <c r="A2" s="80" t="s">
        <v>175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 x14ac:dyDescent="0.25">
      <c r="A3" s="86" t="s">
        <v>155</v>
      </c>
      <c r="B3" s="86"/>
      <c r="C3" s="86"/>
      <c r="D3" s="86"/>
      <c r="E3" s="86"/>
      <c r="F3" s="86"/>
      <c r="G3" s="86"/>
      <c r="H3" s="86"/>
      <c r="I3" s="86"/>
    </row>
    <row r="4" spans="1:9" ht="24" customHeight="1" x14ac:dyDescent="0.25">
      <c r="A4" s="83" t="s">
        <v>169</v>
      </c>
      <c r="B4" s="83"/>
      <c r="C4" s="83"/>
      <c r="D4" s="83"/>
      <c r="E4" s="83"/>
      <c r="F4" s="83"/>
      <c r="G4" s="83"/>
      <c r="H4" s="83"/>
      <c r="I4" s="83"/>
    </row>
    <row r="5" spans="1:9" ht="23.25" customHeight="1" x14ac:dyDescent="0.25">
      <c r="A5" s="83" t="s">
        <v>173</v>
      </c>
      <c r="B5" s="83"/>
      <c r="C5" s="83"/>
      <c r="D5" s="83"/>
      <c r="E5" s="83"/>
      <c r="F5" s="83"/>
      <c r="G5" s="83"/>
      <c r="H5" s="83"/>
      <c r="I5" s="83"/>
    </row>
    <row r="6" spans="1:9" ht="22.5" customHeight="1" x14ac:dyDescent="0.25">
      <c r="A6" s="83" t="s">
        <v>174</v>
      </c>
      <c r="B6" s="83"/>
      <c r="C6" s="83"/>
      <c r="D6" s="83"/>
      <c r="E6" s="83"/>
      <c r="F6" s="83"/>
      <c r="G6" s="83"/>
      <c r="H6" s="83"/>
      <c r="I6" s="83"/>
    </row>
    <row r="7" spans="1:9" ht="22.5" customHeight="1" x14ac:dyDescent="0.25">
      <c r="A7" s="83" t="s">
        <v>170</v>
      </c>
      <c r="B7" s="83"/>
      <c r="C7" s="83"/>
      <c r="D7" s="83"/>
      <c r="E7" s="83"/>
      <c r="F7" s="83"/>
      <c r="G7" s="83"/>
      <c r="H7" s="83"/>
      <c r="I7" s="83"/>
    </row>
    <row r="8" spans="1:9" ht="21.75" customHeight="1" x14ac:dyDescent="0.25">
      <c r="A8" s="83" t="s">
        <v>171</v>
      </c>
      <c r="B8" s="83"/>
      <c r="C8" s="83"/>
      <c r="D8" s="83"/>
      <c r="E8" s="83"/>
      <c r="F8" s="83"/>
      <c r="G8" s="83"/>
      <c r="H8" s="83"/>
      <c r="I8" s="83"/>
    </row>
    <row r="9" spans="1:9" ht="19.5" customHeight="1" x14ac:dyDescent="0.25">
      <c r="A9" s="83" t="s">
        <v>177</v>
      </c>
      <c r="B9" s="83"/>
      <c r="C9" s="83"/>
      <c r="D9" s="83"/>
      <c r="E9" s="83"/>
      <c r="F9" s="83"/>
      <c r="G9" s="83"/>
      <c r="H9" s="83"/>
      <c r="I9" s="83"/>
    </row>
    <row r="10" spans="1:9" ht="31.5" customHeight="1" x14ac:dyDescent="0.25">
      <c r="A10" s="87" t="s">
        <v>172</v>
      </c>
      <c r="B10" s="87"/>
      <c r="C10" s="87"/>
      <c r="D10" s="87"/>
      <c r="E10" s="87"/>
      <c r="F10" s="87"/>
      <c r="G10" s="87"/>
      <c r="H10" s="87"/>
      <c r="I10" s="87"/>
    </row>
    <row r="11" spans="1:9" ht="22.5" customHeight="1" thickBot="1" x14ac:dyDescent="0.3">
      <c r="A11" s="87" t="s">
        <v>176</v>
      </c>
      <c r="B11" s="87"/>
      <c r="C11" s="87"/>
      <c r="D11" s="87"/>
      <c r="E11" s="87"/>
      <c r="F11" s="87"/>
      <c r="G11" s="87"/>
      <c r="H11" s="87"/>
      <c r="I11" s="87"/>
    </row>
    <row r="12" spans="1:9" ht="39" customHeight="1" x14ac:dyDescent="0.25">
      <c r="A12" s="68"/>
      <c r="B12" s="2"/>
      <c r="C12" s="85" t="s">
        <v>119</v>
      </c>
      <c r="D12" s="85"/>
      <c r="E12" s="85"/>
      <c r="F12" s="36"/>
      <c r="G12" s="85" t="s">
        <v>120</v>
      </c>
      <c r="H12" s="85"/>
      <c r="I12" s="85"/>
    </row>
    <row r="13" spans="1:9" ht="32.25" thickBot="1" x14ac:dyDescent="0.3">
      <c r="A13" s="2" t="s">
        <v>33</v>
      </c>
      <c r="B13" s="2" t="s">
        <v>23</v>
      </c>
      <c r="C13" s="30" t="s">
        <v>104</v>
      </c>
      <c r="D13" s="32"/>
      <c r="E13" s="30" t="s">
        <v>118</v>
      </c>
      <c r="F13" s="32"/>
      <c r="G13" s="62" t="s">
        <v>104</v>
      </c>
      <c r="H13" s="32"/>
      <c r="I13" s="62" t="s">
        <v>118</v>
      </c>
    </row>
    <row r="14" spans="1:9" x14ac:dyDescent="0.25">
      <c r="A14" s="2" t="s">
        <v>90</v>
      </c>
      <c r="B14" s="32"/>
      <c r="C14" s="32"/>
      <c r="D14" s="32"/>
      <c r="E14" s="32"/>
      <c r="F14" s="32"/>
      <c r="G14" s="32"/>
      <c r="H14" s="32"/>
      <c r="I14" s="32"/>
    </row>
    <row r="15" spans="1:9" x14ac:dyDescent="0.25">
      <c r="A15" s="24" t="s">
        <v>91</v>
      </c>
      <c r="B15" s="31">
        <v>19</v>
      </c>
      <c r="C15" s="60">
        <v>308699</v>
      </c>
      <c r="D15" s="32"/>
      <c r="E15" s="60">
        <v>256306</v>
      </c>
      <c r="F15" s="32"/>
      <c r="G15" s="60">
        <v>574450</v>
      </c>
      <c r="H15" s="32"/>
      <c r="I15" s="60">
        <v>493575</v>
      </c>
    </row>
    <row r="16" spans="1:9" x14ac:dyDescent="0.25">
      <c r="A16" s="24" t="s">
        <v>92</v>
      </c>
      <c r="B16" s="31">
        <v>19</v>
      </c>
      <c r="C16" s="60">
        <v>12803</v>
      </c>
      <c r="D16" s="32"/>
      <c r="E16" s="60">
        <v>3171</v>
      </c>
      <c r="F16" s="32"/>
      <c r="G16" s="60">
        <v>23437</v>
      </c>
      <c r="H16" s="32"/>
      <c r="I16" s="60">
        <v>21044</v>
      </c>
    </row>
    <row r="17" spans="1:16" x14ac:dyDescent="0.25">
      <c r="A17" s="24" t="s">
        <v>34</v>
      </c>
      <c r="B17" s="32"/>
      <c r="C17" s="60">
        <v>8138</v>
      </c>
      <c r="D17" s="32"/>
      <c r="E17" s="60">
        <v>4829</v>
      </c>
      <c r="F17" s="32"/>
      <c r="G17" s="60">
        <v>14321</v>
      </c>
      <c r="H17" s="32"/>
      <c r="I17" s="60">
        <v>9212</v>
      </c>
    </row>
    <row r="18" spans="1:16" ht="15.75" thickBot="1" x14ac:dyDescent="0.3">
      <c r="A18" s="24" t="s">
        <v>35</v>
      </c>
      <c r="B18" s="31">
        <v>20</v>
      </c>
      <c r="C18" s="43">
        <v>9223</v>
      </c>
      <c r="D18" s="32"/>
      <c r="E18" s="43">
        <v>10139</v>
      </c>
      <c r="F18" s="32"/>
      <c r="G18" s="43">
        <v>22663</v>
      </c>
      <c r="H18" s="32"/>
      <c r="I18" s="43">
        <v>23514</v>
      </c>
    </row>
    <row r="19" spans="1:16" x14ac:dyDescent="0.25">
      <c r="A19" s="24"/>
      <c r="B19" s="32"/>
      <c r="C19" s="13"/>
      <c r="D19" s="32"/>
      <c r="E19" s="32"/>
      <c r="F19" s="32"/>
      <c r="G19" s="32"/>
      <c r="H19" s="32"/>
      <c r="I19" s="32"/>
    </row>
    <row r="20" spans="1:16" x14ac:dyDescent="0.25">
      <c r="A20" s="2" t="s">
        <v>93</v>
      </c>
      <c r="B20" s="32"/>
      <c r="C20" s="14">
        <v>338863</v>
      </c>
      <c r="D20" s="32"/>
      <c r="E20" s="14">
        <v>274445</v>
      </c>
      <c r="F20" s="32"/>
      <c r="G20" s="14">
        <v>634871</v>
      </c>
      <c r="H20" s="32"/>
      <c r="I20" s="14">
        <v>547345</v>
      </c>
      <c r="J20" s="4">
        <f>C20-SUM(C15:C18)</f>
        <v>0</v>
      </c>
      <c r="K20" s="4"/>
      <c r="L20" s="4">
        <f>E20-SUM(E15:E18)</f>
        <v>0</v>
      </c>
      <c r="M20" s="4"/>
      <c r="N20" s="4">
        <f t="shared" ref="N20:P20" si="0">G20-SUM(G15:G18)</f>
        <v>0</v>
      </c>
      <c r="O20" s="4"/>
      <c r="P20" s="4">
        <f t="shared" si="0"/>
        <v>0</v>
      </c>
    </row>
    <row r="21" spans="1:16" x14ac:dyDescent="0.25">
      <c r="A21" s="24"/>
      <c r="B21" s="32"/>
      <c r="C21" s="32"/>
      <c r="D21" s="32"/>
      <c r="E21" s="32"/>
      <c r="F21" s="32"/>
      <c r="G21" s="32"/>
      <c r="H21" s="32"/>
      <c r="I21" s="32"/>
    </row>
    <row r="22" spans="1:16" ht="15.75" thickBot="1" x14ac:dyDescent="0.3">
      <c r="A22" s="24" t="s">
        <v>36</v>
      </c>
      <c r="B22" s="31">
        <v>21</v>
      </c>
      <c r="C22" s="43">
        <v>-228439</v>
      </c>
      <c r="D22" s="32"/>
      <c r="E22" s="43">
        <v>-196375</v>
      </c>
      <c r="F22" s="32"/>
      <c r="G22" s="43">
        <v>-450796</v>
      </c>
      <c r="H22" s="32"/>
      <c r="I22" s="43">
        <v>-413729</v>
      </c>
    </row>
    <row r="23" spans="1:16" x14ac:dyDescent="0.25">
      <c r="A23" s="24"/>
      <c r="B23" s="32"/>
      <c r="C23" s="32"/>
      <c r="D23" s="32"/>
      <c r="E23" s="32"/>
      <c r="F23" s="32"/>
      <c r="G23" s="32"/>
      <c r="H23" s="32"/>
      <c r="I23" s="32"/>
    </row>
    <row r="24" spans="1:16" x14ac:dyDescent="0.25">
      <c r="A24" s="2" t="s">
        <v>94</v>
      </c>
      <c r="B24" s="32"/>
      <c r="C24" s="14">
        <v>110424</v>
      </c>
      <c r="D24" s="32"/>
      <c r="E24" s="14">
        <v>78070</v>
      </c>
      <c r="F24" s="32"/>
      <c r="G24" s="14">
        <v>184075</v>
      </c>
      <c r="H24" s="32"/>
      <c r="I24" s="14">
        <v>133616</v>
      </c>
      <c r="J24" s="4">
        <f>C24-SUM(C19:C22)</f>
        <v>0</v>
      </c>
      <c r="K24" s="4"/>
      <c r="L24" s="4">
        <f>E24-SUM(E19:E22)</f>
        <v>0</v>
      </c>
      <c r="M24" s="4"/>
      <c r="N24" s="4">
        <f t="shared" ref="N24:P24" si="1">G24-SUM(G19:G22)</f>
        <v>0</v>
      </c>
      <c r="O24" s="4"/>
      <c r="P24" s="4">
        <f t="shared" si="1"/>
        <v>0</v>
      </c>
    </row>
    <row r="25" spans="1:16" x14ac:dyDescent="0.25">
      <c r="A25" s="24"/>
      <c r="B25" s="32"/>
      <c r="C25" s="32"/>
      <c r="D25" s="32"/>
      <c r="E25" s="32"/>
      <c r="F25" s="32"/>
      <c r="G25" s="32"/>
      <c r="H25" s="32"/>
      <c r="I25" s="32"/>
    </row>
    <row r="26" spans="1:16" x14ac:dyDescent="0.25">
      <c r="A26" s="24" t="s">
        <v>37</v>
      </c>
      <c r="B26" s="31">
        <v>22</v>
      </c>
      <c r="C26" s="60">
        <v>-20227</v>
      </c>
      <c r="D26" s="32"/>
      <c r="E26" s="60">
        <v>-21351</v>
      </c>
      <c r="F26" s="32"/>
      <c r="G26" s="60">
        <v>-42610</v>
      </c>
      <c r="H26" s="32"/>
      <c r="I26" s="60">
        <v>-41419</v>
      </c>
    </row>
    <row r="27" spans="1:16" x14ac:dyDescent="0.25">
      <c r="A27" s="24" t="s">
        <v>39</v>
      </c>
      <c r="B27" s="31">
        <v>23</v>
      </c>
      <c r="C27" s="60">
        <v>3204</v>
      </c>
      <c r="D27" s="32"/>
      <c r="E27" s="60">
        <v>21404</v>
      </c>
      <c r="F27" s="32"/>
      <c r="G27" s="60">
        <v>6280</v>
      </c>
      <c r="H27" s="32"/>
      <c r="I27" s="60">
        <v>24010</v>
      </c>
    </row>
    <row r="28" spans="1:16" x14ac:dyDescent="0.25">
      <c r="A28" s="24" t="s">
        <v>38</v>
      </c>
      <c r="B28" s="31">
        <v>23</v>
      </c>
      <c r="C28" s="60">
        <v>-31962</v>
      </c>
      <c r="D28" s="32"/>
      <c r="E28" s="60">
        <v>-67331</v>
      </c>
      <c r="F28" s="32"/>
      <c r="G28" s="60">
        <v>-63333</v>
      </c>
      <c r="H28" s="32"/>
      <c r="I28" s="60">
        <v>-99183</v>
      </c>
    </row>
    <row r="29" spans="1:16" x14ac:dyDescent="0.25">
      <c r="A29" s="24" t="s">
        <v>121</v>
      </c>
      <c r="B29" s="31"/>
      <c r="C29" s="60">
        <v>-14972</v>
      </c>
      <c r="D29" s="32"/>
      <c r="E29" s="60">
        <v>69080</v>
      </c>
      <c r="F29" s="32"/>
      <c r="G29" s="60">
        <v>-10186</v>
      </c>
      <c r="H29" s="32"/>
      <c r="I29" s="60">
        <v>-19751</v>
      </c>
    </row>
    <row r="30" spans="1:16" x14ac:dyDescent="0.25">
      <c r="A30" s="24" t="s">
        <v>84</v>
      </c>
      <c r="B30" s="31">
        <v>7</v>
      </c>
      <c r="C30" s="60">
        <v>2887</v>
      </c>
      <c r="D30" s="32"/>
      <c r="E30" s="60">
        <v>3010</v>
      </c>
      <c r="F30" s="32"/>
      <c r="G30" s="60">
        <v>5088</v>
      </c>
      <c r="H30" s="32"/>
      <c r="I30" s="60">
        <v>5504</v>
      </c>
    </row>
    <row r="31" spans="1:16" x14ac:dyDescent="0.25">
      <c r="A31" s="24" t="s">
        <v>122</v>
      </c>
      <c r="B31" s="31"/>
      <c r="C31" s="60">
        <v>-216</v>
      </c>
      <c r="D31" s="18"/>
      <c r="E31" s="60">
        <v>-9061</v>
      </c>
      <c r="F31" s="32"/>
      <c r="G31" s="60">
        <v>20</v>
      </c>
      <c r="H31" s="32"/>
      <c r="I31" s="60">
        <v>-14321</v>
      </c>
    </row>
    <row r="32" spans="1:16" ht="21" x14ac:dyDescent="0.25">
      <c r="A32" s="24" t="s">
        <v>123</v>
      </c>
      <c r="B32" s="31">
        <v>2</v>
      </c>
      <c r="C32" s="60">
        <v>0</v>
      </c>
      <c r="D32" s="18"/>
      <c r="E32" s="60">
        <v>9035</v>
      </c>
      <c r="F32" s="32"/>
      <c r="G32" s="60">
        <v>0</v>
      </c>
      <c r="H32" s="32"/>
      <c r="I32" s="60">
        <v>9035</v>
      </c>
    </row>
    <row r="33" spans="1:16" ht="15.75" thickBot="1" x14ac:dyDescent="0.3">
      <c r="A33" s="24" t="s">
        <v>95</v>
      </c>
      <c r="B33" s="32"/>
      <c r="C33" s="43">
        <v>5609</v>
      </c>
      <c r="D33" s="32"/>
      <c r="E33" s="43">
        <v>13937</v>
      </c>
      <c r="F33" s="32"/>
      <c r="G33" s="43">
        <v>6925</v>
      </c>
      <c r="H33" s="32"/>
      <c r="I33" s="43">
        <v>-419</v>
      </c>
    </row>
    <row r="34" spans="1:16" x14ac:dyDescent="0.25">
      <c r="A34" s="24"/>
      <c r="B34" s="32"/>
      <c r="C34" s="32"/>
      <c r="D34" s="32"/>
      <c r="E34" s="32"/>
      <c r="F34" s="32"/>
      <c r="G34" s="32"/>
      <c r="H34" s="32"/>
      <c r="I34" s="32"/>
    </row>
    <row r="35" spans="1:16" x14ac:dyDescent="0.25">
      <c r="A35" s="2" t="s">
        <v>96</v>
      </c>
      <c r="B35" s="32"/>
      <c r="C35" s="61">
        <v>54747</v>
      </c>
      <c r="D35" s="32"/>
      <c r="E35" s="61">
        <v>96793</v>
      </c>
      <c r="F35" s="32"/>
      <c r="G35" s="61">
        <v>86259</v>
      </c>
      <c r="H35" s="32"/>
      <c r="I35" s="61">
        <v>-2928</v>
      </c>
      <c r="J35" s="4">
        <f>C35-SUM(C24:C33)</f>
        <v>0</v>
      </c>
      <c r="K35" s="4"/>
      <c r="L35" s="4">
        <f>E35-SUM(E24:E33)</f>
        <v>0</v>
      </c>
      <c r="M35" s="4"/>
      <c r="N35" s="4">
        <f>G35-SUM(G24:G33)</f>
        <v>0</v>
      </c>
      <c r="O35" s="4"/>
      <c r="P35" s="4">
        <f>I35-SUM(I24:I33)</f>
        <v>0</v>
      </c>
    </row>
    <row r="36" spans="1:16" ht="15.75" thickBot="1" x14ac:dyDescent="0.3">
      <c r="A36" s="24" t="s">
        <v>75</v>
      </c>
      <c r="B36" s="31"/>
      <c r="C36" s="43">
        <v>-12377</v>
      </c>
      <c r="D36" s="32"/>
      <c r="E36" s="43">
        <v>-3485</v>
      </c>
      <c r="F36" s="32"/>
      <c r="G36" s="43">
        <v>-18403</v>
      </c>
      <c r="H36" s="32"/>
      <c r="I36" s="43">
        <v>-9341</v>
      </c>
    </row>
    <row r="37" spans="1:16" x14ac:dyDescent="0.25">
      <c r="A37" s="2" t="s">
        <v>124</v>
      </c>
      <c r="B37" s="32"/>
      <c r="C37" s="14">
        <v>42370</v>
      </c>
      <c r="D37" s="32"/>
      <c r="E37" s="57">
        <v>93308</v>
      </c>
      <c r="F37" s="32"/>
      <c r="G37" s="57">
        <v>67856</v>
      </c>
      <c r="H37" s="32"/>
      <c r="I37" s="57">
        <v>-12269</v>
      </c>
      <c r="J37" s="4">
        <f>C37-SUM(C35:C36)</f>
        <v>0</v>
      </c>
      <c r="K37" s="4"/>
      <c r="L37" s="4">
        <f>E37-SUM(E35:E36)</f>
        <v>0</v>
      </c>
      <c r="M37" s="4"/>
      <c r="N37" s="4">
        <f t="shared" ref="N37:P37" si="2">G37-SUM(G35:G36)</f>
        <v>0</v>
      </c>
      <c r="O37" s="4"/>
      <c r="P37" s="4">
        <f t="shared" si="2"/>
        <v>0</v>
      </c>
    </row>
    <row r="38" spans="1:16" x14ac:dyDescent="0.25">
      <c r="A38" s="24"/>
      <c r="B38" s="32"/>
      <c r="C38" s="32"/>
      <c r="D38" s="32"/>
      <c r="E38" s="32"/>
      <c r="F38" s="32"/>
      <c r="G38" s="32"/>
      <c r="H38" s="32"/>
      <c r="I38" s="32"/>
    </row>
    <row r="39" spans="1:16" x14ac:dyDescent="0.25">
      <c r="A39" s="2" t="s">
        <v>40</v>
      </c>
      <c r="B39" s="32"/>
      <c r="C39" s="32"/>
      <c r="D39" s="32"/>
      <c r="E39" s="32"/>
      <c r="F39" s="32"/>
      <c r="G39" s="32"/>
      <c r="H39" s="32"/>
      <c r="I39" s="32"/>
    </row>
    <row r="40" spans="1:16" ht="15.75" thickBot="1" x14ac:dyDescent="0.3">
      <c r="A40" s="24" t="s">
        <v>125</v>
      </c>
      <c r="B40" s="31"/>
      <c r="C40" s="43">
        <v>0</v>
      </c>
      <c r="D40" s="32"/>
      <c r="E40" s="43">
        <v>0</v>
      </c>
      <c r="F40" s="32"/>
      <c r="G40" s="43">
        <v>0</v>
      </c>
      <c r="H40" s="32"/>
      <c r="I40" s="43">
        <v>-188</v>
      </c>
    </row>
    <row r="41" spans="1:16" ht="15.75" thickBot="1" x14ac:dyDescent="0.3">
      <c r="A41" s="2" t="s">
        <v>126</v>
      </c>
      <c r="B41" s="32"/>
      <c r="C41" s="12">
        <v>42370</v>
      </c>
      <c r="D41" s="32"/>
      <c r="E41" s="58">
        <v>93308</v>
      </c>
      <c r="F41" s="32"/>
      <c r="G41" s="58">
        <v>67856</v>
      </c>
      <c r="H41" s="32"/>
      <c r="I41" s="58">
        <v>-12457</v>
      </c>
      <c r="J41" s="4">
        <f>C41-SUM(C37:C40)</f>
        <v>0</v>
      </c>
      <c r="K41" s="4"/>
      <c r="L41" s="4">
        <f>E41-SUM(E37:E40)</f>
        <v>0</v>
      </c>
      <c r="M41" s="4"/>
      <c r="N41" s="4">
        <f t="shared" ref="N41:P41" si="3">G41-SUM(G37:G40)</f>
        <v>0</v>
      </c>
      <c r="O41" s="4"/>
      <c r="P41" s="4">
        <f t="shared" si="3"/>
        <v>0</v>
      </c>
    </row>
    <row r="42" spans="1:16" ht="15.75" thickTop="1" x14ac:dyDescent="0.25">
      <c r="A42" s="24"/>
      <c r="B42" s="32"/>
      <c r="C42" s="32"/>
      <c r="D42" s="32"/>
      <c r="E42" s="32"/>
      <c r="F42" s="32"/>
      <c r="G42" s="32"/>
      <c r="H42" s="32"/>
      <c r="I42" s="32"/>
    </row>
    <row r="43" spans="1:16" ht="21" x14ac:dyDescent="0.25">
      <c r="A43" s="2" t="s">
        <v>127</v>
      </c>
      <c r="B43" s="32"/>
      <c r="C43" s="32"/>
      <c r="D43" s="32"/>
      <c r="E43" s="32"/>
      <c r="F43" s="32"/>
      <c r="G43" s="32"/>
      <c r="H43" s="32"/>
      <c r="I43" s="32"/>
    </row>
    <row r="44" spans="1:16" ht="27.75" customHeight="1" x14ac:dyDescent="0.25">
      <c r="A44" s="5" t="s">
        <v>128</v>
      </c>
      <c r="B44" s="32"/>
      <c r="C44" s="60"/>
      <c r="D44" s="18"/>
      <c r="E44" s="60"/>
      <c r="F44" s="32"/>
      <c r="G44" s="60"/>
      <c r="H44" s="32"/>
      <c r="I44" s="60"/>
    </row>
    <row r="45" spans="1:16" ht="21" x14ac:dyDescent="0.25">
      <c r="A45" s="24" t="s">
        <v>129</v>
      </c>
      <c r="B45" s="31">
        <v>13</v>
      </c>
      <c r="C45" s="60">
        <v>-2446</v>
      </c>
      <c r="D45" s="18"/>
      <c r="E45" s="60">
        <v>7384</v>
      </c>
      <c r="F45" s="32"/>
      <c r="G45" s="60">
        <v>2527</v>
      </c>
      <c r="H45" s="32"/>
      <c r="I45" s="60">
        <v>-5367</v>
      </c>
    </row>
    <row r="46" spans="1:16" ht="26.25" customHeight="1" thickBot="1" x14ac:dyDescent="0.3">
      <c r="A46" s="24" t="s">
        <v>76</v>
      </c>
      <c r="B46" s="32"/>
      <c r="C46" s="43">
        <v>975</v>
      </c>
      <c r="D46" s="18"/>
      <c r="E46" s="43">
        <v>-534</v>
      </c>
      <c r="F46" s="32"/>
      <c r="G46" s="43">
        <v>1164</v>
      </c>
      <c r="H46" s="32"/>
      <c r="I46" s="43">
        <v>309</v>
      </c>
    </row>
    <row r="47" spans="1:16" ht="15.75" thickBot="1" x14ac:dyDescent="0.3">
      <c r="A47" s="2" t="s">
        <v>110</v>
      </c>
      <c r="B47" s="32"/>
      <c r="C47" s="63">
        <v>-1471</v>
      </c>
      <c r="D47" s="32"/>
      <c r="E47" s="59">
        <v>6850</v>
      </c>
      <c r="F47" s="32"/>
      <c r="G47" s="59">
        <v>3691</v>
      </c>
      <c r="H47" s="32"/>
      <c r="I47" s="59">
        <v>-5058</v>
      </c>
      <c r="J47" s="4">
        <f>C47-SUM(C44:C46)</f>
        <v>0</v>
      </c>
      <c r="K47" s="4"/>
      <c r="L47" s="4">
        <f>E47-SUM(E44:E46)</f>
        <v>0</v>
      </c>
      <c r="M47" s="4"/>
      <c r="N47" s="4">
        <f>G47-SUM(G44:G46)</f>
        <v>0</v>
      </c>
      <c r="O47" s="4"/>
      <c r="P47" s="4">
        <f>I47-SUM(I44:I46)</f>
        <v>0</v>
      </c>
    </row>
    <row r="48" spans="1:16" ht="15.75" thickBot="1" x14ac:dyDescent="0.3">
      <c r="A48" s="2" t="s">
        <v>105</v>
      </c>
      <c r="B48" s="32"/>
      <c r="C48" s="12">
        <v>40899</v>
      </c>
      <c r="D48" s="32"/>
      <c r="E48" s="65">
        <v>100158</v>
      </c>
      <c r="F48" s="32"/>
      <c r="G48" s="65">
        <v>71547</v>
      </c>
      <c r="H48" s="32"/>
      <c r="I48" s="65">
        <v>-17515</v>
      </c>
      <c r="J48" s="4">
        <f>C41+C47-C48</f>
        <v>0</v>
      </c>
      <c r="K48" s="4"/>
      <c r="L48" s="4">
        <f>E41+E47-E48</f>
        <v>0</v>
      </c>
      <c r="M48" s="4"/>
      <c r="N48" s="4">
        <f>G41+G47-G48</f>
        <v>0</v>
      </c>
      <c r="O48" s="4"/>
      <c r="P48" s="4">
        <f>I41+I47-I48</f>
        <v>0</v>
      </c>
    </row>
    <row r="49" spans="1:16" ht="15.75" thickTop="1" x14ac:dyDescent="0.25">
      <c r="A49" s="2" t="s">
        <v>106</v>
      </c>
      <c r="B49" s="32"/>
      <c r="C49" s="32"/>
      <c r="D49" s="32"/>
      <c r="E49" s="32"/>
      <c r="F49" s="32"/>
      <c r="G49" s="32"/>
      <c r="H49" s="32"/>
      <c r="I49" s="32"/>
    </row>
    <row r="50" spans="1:16" x14ac:dyDescent="0.25">
      <c r="A50" s="24" t="s">
        <v>41</v>
      </c>
      <c r="B50" s="32"/>
      <c r="C50" s="60">
        <v>42052</v>
      </c>
      <c r="D50" s="60"/>
      <c r="E50" s="60">
        <v>93181</v>
      </c>
      <c r="F50" s="32"/>
      <c r="G50" s="60">
        <v>67324</v>
      </c>
      <c r="H50" s="32"/>
      <c r="I50" s="60">
        <v>-12514</v>
      </c>
    </row>
    <row r="51" spans="1:16" ht="15.75" thickBot="1" x14ac:dyDescent="0.3">
      <c r="A51" s="24" t="s">
        <v>63</v>
      </c>
      <c r="B51" s="32"/>
      <c r="C51" s="43">
        <v>318</v>
      </c>
      <c r="D51" s="32"/>
      <c r="E51" s="43">
        <v>127</v>
      </c>
      <c r="F51" s="32"/>
      <c r="G51" s="43">
        <v>532</v>
      </c>
      <c r="H51" s="32"/>
      <c r="I51" s="43">
        <v>57</v>
      </c>
    </row>
    <row r="52" spans="1:16" ht="15.75" thickBot="1" x14ac:dyDescent="0.3">
      <c r="A52" s="24"/>
      <c r="B52" s="32"/>
      <c r="C52" s="12">
        <v>42370</v>
      </c>
      <c r="D52" s="32"/>
      <c r="E52" s="58">
        <v>93308</v>
      </c>
      <c r="F52" s="32"/>
      <c r="G52" s="58">
        <v>67856</v>
      </c>
      <c r="H52" s="32"/>
      <c r="I52" s="58">
        <v>-12457</v>
      </c>
      <c r="J52" s="4">
        <f>C52-SUM(C50:C51)</f>
        <v>0</v>
      </c>
      <c r="K52" s="4"/>
      <c r="L52" s="4">
        <f>E52-SUM(E50:E51)</f>
        <v>0</v>
      </c>
      <c r="M52" s="4"/>
      <c r="N52" s="4">
        <f t="shared" ref="N52:P52" si="4">G52-SUM(G50:G51)</f>
        <v>0</v>
      </c>
      <c r="O52" s="4"/>
      <c r="P52" s="4">
        <f t="shared" si="4"/>
        <v>0</v>
      </c>
    </row>
    <row r="53" spans="1:16" ht="15.75" thickTop="1" x14ac:dyDescent="0.25">
      <c r="A53" s="2" t="s">
        <v>130</v>
      </c>
      <c r="B53" s="32"/>
      <c r="C53" s="32"/>
      <c r="D53" s="32"/>
      <c r="E53" s="32"/>
      <c r="F53" s="32"/>
      <c r="G53" s="32"/>
      <c r="H53" s="32"/>
      <c r="I53" s="32"/>
    </row>
    <row r="54" spans="1:16" x14ac:dyDescent="0.25">
      <c r="A54" s="24" t="s">
        <v>41</v>
      </c>
      <c r="B54" s="32"/>
      <c r="C54" s="60">
        <v>40581</v>
      </c>
      <c r="D54" s="60"/>
      <c r="E54" s="60">
        <v>100031</v>
      </c>
      <c r="F54" s="32"/>
      <c r="G54" s="60">
        <v>71015</v>
      </c>
      <c r="H54" s="32"/>
      <c r="I54" s="60">
        <v>-17572</v>
      </c>
    </row>
    <row r="55" spans="1:16" ht="15.75" thickBot="1" x14ac:dyDescent="0.3">
      <c r="A55" s="24" t="s">
        <v>63</v>
      </c>
      <c r="B55" s="32"/>
      <c r="C55" s="43">
        <v>318</v>
      </c>
      <c r="D55" s="32"/>
      <c r="E55" s="43">
        <v>127</v>
      </c>
      <c r="F55" s="32"/>
      <c r="G55" s="43">
        <v>532</v>
      </c>
      <c r="H55" s="32"/>
      <c r="I55" s="43">
        <v>57</v>
      </c>
    </row>
    <row r="56" spans="1:16" ht="15.75" thickBot="1" x14ac:dyDescent="0.3">
      <c r="A56" s="24"/>
      <c r="B56" s="32"/>
      <c r="C56" s="12">
        <v>40899</v>
      </c>
      <c r="D56" s="32"/>
      <c r="E56" s="58">
        <v>100158</v>
      </c>
      <c r="F56" s="32"/>
      <c r="G56" s="58">
        <v>71547</v>
      </c>
      <c r="H56" s="32"/>
      <c r="I56" s="58">
        <v>-17515</v>
      </c>
      <c r="J56" s="4">
        <f>C56-SUM(C54:C55)</f>
        <v>0</v>
      </c>
      <c r="K56" s="4"/>
      <c r="L56" s="4">
        <f>E56-SUM(E54:E55)</f>
        <v>0</v>
      </c>
      <c r="M56" s="4"/>
      <c r="N56" s="4">
        <f t="shared" ref="N56:P56" si="5">G56-SUM(G54:G55)</f>
        <v>0</v>
      </c>
      <c r="O56" s="4"/>
      <c r="P56" s="4">
        <f t="shared" si="5"/>
        <v>0</v>
      </c>
    </row>
    <row r="57" spans="1:16" ht="21.75" thickTop="1" x14ac:dyDescent="0.25">
      <c r="A57" s="2" t="s">
        <v>97</v>
      </c>
      <c r="B57" s="36">
        <v>24</v>
      </c>
      <c r="C57" s="61">
        <v>85</v>
      </c>
      <c r="D57" s="61"/>
      <c r="E57" s="61">
        <v>188</v>
      </c>
      <c r="F57" s="32"/>
      <c r="G57" s="61">
        <v>136</v>
      </c>
      <c r="H57" s="32"/>
      <c r="I57" s="61">
        <v>-25</v>
      </c>
    </row>
    <row r="58" spans="1:16" ht="21" x14ac:dyDescent="0.25">
      <c r="A58" s="2" t="s">
        <v>98</v>
      </c>
      <c r="B58" s="36">
        <v>24</v>
      </c>
      <c r="C58" s="61">
        <v>85</v>
      </c>
      <c r="D58" s="61"/>
      <c r="E58" s="61">
        <v>188</v>
      </c>
      <c r="F58" s="32"/>
      <c r="G58" s="61">
        <v>136</v>
      </c>
      <c r="H58" s="32"/>
      <c r="I58" s="61">
        <v>-25</v>
      </c>
    </row>
    <row r="59" spans="1:16" x14ac:dyDescent="0.25">
      <c r="B59" s="64"/>
      <c r="C59" s="64"/>
      <c r="D59" s="64"/>
      <c r="E59" s="64"/>
    </row>
  </sheetData>
  <mergeCells count="12">
    <mergeCell ref="A11:I11"/>
    <mergeCell ref="A3:I3"/>
    <mergeCell ref="A2:I2"/>
    <mergeCell ref="G12:I12"/>
    <mergeCell ref="C12:E12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73"/>
  <sheetViews>
    <sheetView zoomScale="80" zoomScaleNormal="80" workbookViewId="0">
      <selection activeCell="L12" sqref="L12"/>
    </sheetView>
  </sheetViews>
  <sheetFormatPr defaultRowHeight="15" x14ac:dyDescent="0.25"/>
  <cols>
    <col min="1" max="1" width="55.140625" customWidth="1"/>
    <col min="3" max="3" width="15.140625" customWidth="1"/>
    <col min="4" max="4" width="3.42578125" customWidth="1"/>
    <col min="5" max="5" width="15.140625" customWidth="1"/>
  </cols>
  <sheetData>
    <row r="1" spans="1:10" ht="28.5" customHeight="1" x14ac:dyDescent="0.25">
      <c r="A1" s="81" t="s">
        <v>165</v>
      </c>
      <c r="B1" s="81"/>
      <c r="C1" s="81"/>
      <c r="D1" s="81"/>
      <c r="E1" s="81"/>
    </row>
    <row r="2" spans="1:10" ht="15.75" x14ac:dyDescent="0.25">
      <c r="A2" s="82" t="s">
        <v>155</v>
      </c>
      <c r="B2" s="82"/>
      <c r="C2" s="82"/>
      <c r="D2" s="82"/>
      <c r="E2" s="82"/>
    </row>
    <row r="3" spans="1:10" ht="28.5" customHeight="1" x14ac:dyDescent="0.25">
      <c r="A3" s="77" t="s">
        <v>166</v>
      </c>
      <c r="B3" s="77"/>
      <c r="C3" s="77"/>
      <c r="D3" s="77"/>
      <c r="E3" s="77"/>
    </row>
    <row r="4" spans="1:10" ht="15.75" x14ac:dyDescent="0.25">
      <c r="A4" s="77" t="s">
        <v>157</v>
      </c>
      <c r="B4" s="77"/>
      <c r="C4" s="77"/>
      <c r="D4" s="77"/>
      <c r="E4" s="77"/>
    </row>
    <row r="5" spans="1:10" ht="15.75" x14ac:dyDescent="0.25">
      <c r="A5" s="77" t="s">
        <v>158</v>
      </c>
      <c r="B5" s="77"/>
      <c r="C5" s="77"/>
      <c r="D5" s="77"/>
      <c r="E5" s="77"/>
      <c r="H5" s="34"/>
      <c r="J5" s="34"/>
    </row>
    <row r="6" spans="1:10" ht="42" customHeight="1" x14ac:dyDescent="0.25">
      <c r="A6" s="77" t="s">
        <v>159</v>
      </c>
      <c r="B6" s="77"/>
      <c r="C6" s="77"/>
      <c r="D6" s="77"/>
      <c r="E6" s="77"/>
      <c r="H6" s="34"/>
      <c r="J6" s="34"/>
    </row>
    <row r="7" spans="1:10" ht="15.75" x14ac:dyDescent="0.25">
      <c r="A7" s="77" t="s">
        <v>160</v>
      </c>
      <c r="B7" s="77"/>
      <c r="C7" s="77"/>
      <c r="D7" s="77"/>
      <c r="E7" s="77"/>
    </row>
    <row r="8" spans="1:10" ht="15.75" x14ac:dyDescent="0.25">
      <c r="A8" s="77" t="s">
        <v>161</v>
      </c>
      <c r="B8" s="77"/>
      <c r="C8" s="77"/>
      <c r="D8" s="77"/>
      <c r="E8" s="77"/>
      <c r="H8" s="34"/>
    </row>
    <row r="9" spans="1:10" ht="15.75" x14ac:dyDescent="0.25">
      <c r="A9" s="78" t="s">
        <v>162</v>
      </c>
      <c r="B9" s="78"/>
      <c r="C9" s="78"/>
      <c r="D9" s="78"/>
      <c r="E9" s="78"/>
      <c r="H9" s="34"/>
      <c r="J9" s="34"/>
    </row>
    <row r="10" spans="1:10" ht="28.5" customHeight="1" thickBot="1" x14ac:dyDescent="0.3">
      <c r="A10" s="76" t="s">
        <v>163</v>
      </c>
      <c r="B10" s="76"/>
      <c r="C10" s="76"/>
      <c r="D10" s="76"/>
      <c r="E10" s="76"/>
    </row>
    <row r="11" spans="1:10" ht="36.75" customHeight="1" thickBot="1" x14ac:dyDescent="0.3">
      <c r="A11" s="83"/>
      <c r="B11" s="80" t="s">
        <v>23</v>
      </c>
      <c r="C11" s="84" t="s">
        <v>131</v>
      </c>
      <c r="D11" s="84"/>
      <c r="E11" s="84"/>
      <c r="H11" s="34"/>
      <c r="J11" s="34"/>
    </row>
    <row r="12" spans="1:10" ht="31.5" customHeight="1" thickBot="1" x14ac:dyDescent="0.3">
      <c r="A12" s="83"/>
      <c r="B12" s="80"/>
      <c r="C12" s="30" t="s">
        <v>104</v>
      </c>
      <c r="D12" s="13"/>
      <c r="E12" s="37" t="s">
        <v>118</v>
      </c>
      <c r="H12" s="34"/>
      <c r="J12" s="34"/>
    </row>
    <row r="13" spans="1:10" ht="43.5" customHeight="1" x14ac:dyDescent="0.25">
      <c r="A13" s="2" t="s">
        <v>132</v>
      </c>
      <c r="B13" s="32"/>
      <c r="C13" s="32"/>
      <c r="D13" s="32"/>
      <c r="E13" s="32"/>
      <c r="H13" s="34"/>
    </row>
    <row r="14" spans="1:10" x14ac:dyDescent="0.25">
      <c r="A14" s="24"/>
      <c r="B14" s="32"/>
      <c r="C14" s="32"/>
      <c r="D14" s="32"/>
      <c r="E14" s="32"/>
      <c r="H14" s="34"/>
      <c r="J14" s="34"/>
    </row>
    <row r="15" spans="1:10" x14ac:dyDescent="0.25">
      <c r="A15" s="24" t="s">
        <v>126</v>
      </c>
      <c r="B15" s="32"/>
      <c r="C15" s="66">
        <v>67856</v>
      </c>
      <c r="D15" s="66"/>
      <c r="E15" s="66">
        <v>-12457</v>
      </c>
      <c r="H15" s="34"/>
      <c r="J15" s="34"/>
    </row>
    <row r="16" spans="1:10" ht="31.5" x14ac:dyDescent="0.25">
      <c r="A16" s="24" t="s">
        <v>55</v>
      </c>
      <c r="B16" s="32"/>
      <c r="C16" s="66">
        <v>18403</v>
      </c>
      <c r="D16" s="66"/>
      <c r="E16" s="66">
        <v>9535</v>
      </c>
    </row>
    <row r="17" spans="1:8" x14ac:dyDescent="0.25">
      <c r="A17" s="24" t="s">
        <v>42</v>
      </c>
      <c r="B17" s="32"/>
      <c r="C17" s="69"/>
      <c r="D17" s="66"/>
      <c r="E17" s="69"/>
    </row>
    <row r="18" spans="1:8" ht="27" customHeight="1" x14ac:dyDescent="0.25">
      <c r="A18" s="24" t="s">
        <v>43</v>
      </c>
      <c r="B18" s="32"/>
      <c r="C18" s="66">
        <v>69402</v>
      </c>
      <c r="D18" s="66"/>
      <c r="E18" s="66">
        <v>66244</v>
      </c>
      <c r="F18" s="4">
        <f>SUM(C15:C26)-C28</f>
        <v>0</v>
      </c>
      <c r="G18" s="4"/>
      <c r="H18" s="4">
        <f>SUM(E15:E26)-E28</f>
        <v>0</v>
      </c>
    </row>
    <row r="19" spans="1:8" x14ac:dyDescent="0.25">
      <c r="A19" s="24" t="s">
        <v>38</v>
      </c>
      <c r="B19" s="31"/>
      <c r="C19" s="66">
        <v>63333</v>
      </c>
      <c r="D19" s="66"/>
      <c r="E19" s="66">
        <v>99656</v>
      </c>
      <c r="F19" s="4"/>
      <c r="G19" s="4"/>
      <c r="H19" s="4"/>
    </row>
    <row r="20" spans="1:8" ht="15.75" customHeight="1" x14ac:dyDescent="0.25">
      <c r="A20" s="24" t="s">
        <v>107</v>
      </c>
      <c r="B20" s="32"/>
      <c r="C20" s="66">
        <v>-20</v>
      </c>
      <c r="D20" s="66"/>
      <c r="E20" s="66">
        <v>14313</v>
      </c>
      <c r="F20" s="4"/>
      <c r="G20" s="4"/>
      <c r="H20" s="4"/>
    </row>
    <row r="21" spans="1:8" x14ac:dyDescent="0.25">
      <c r="A21" s="24" t="s">
        <v>39</v>
      </c>
      <c r="B21" s="31"/>
      <c r="C21" s="66">
        <v>-6280</v>
      </c>
      <c r="D21" s="66"/>
      <c r="E21" s="66">
        <v>-24023</v>
      </c>
      <c r="F21" s="4"/>
      <c r="G21" s="4"/>
      <c r="H21" s="4"/>
    </row>
    <row r="22" spans="1:8" ht="23.25" customHeight="1" x14ac:dyDescent="0.25">
      <c r="A22" s="24" t="s">
        <v>85</v>
      </c>
      <c r="B22" s="31">
        <v>7</v>
      </c>
      <c r="C22" s="66">
        <v>-5088</v>
      </c>
      <c r="D22" s="66"/>
      <c r="E22" s="66">
        <v>-5504</v>
      </c>
      <c r="F22" s="4"/>
      <c r="G22" s="4"/>
      <c r="H22" s="4"/>
    </row>
    <row r="23" spans="1:8" ht="21" customHeight="1" x14ac:dyDescent="0.25">
      <c r="A23" s="24" t="s">
        <v>133</v>
      </c>
      <c r="B23" s="31"/>
      <c r="C23" s="66">
        <v>2132</v>
      </c>
      <c r="D23" s="66"/>
      <c r="E23" s="66">
        <v>-2799</v>
      </c>
      <c r="F23" s="4"/>
      <c r="G23" s="4"/>
      <c r="H23" s="4"/>
    </row>
    <row r="24" spans="1:8" x14ac:dyDescent="0.25">
      <c r="A24" s="24" t="s">
        <v>134</v>
      </c>
      <c r="B24" s="32"/>
      <c r="C24" s="66">
        <v>10186</v>
      </c>
      <c r="D24" s="66"/>
      <c r="E24" s="66">
        <v>19718</v>
      </c>
      <c r="F24" s="4"/>
      <c r="G24" s="4"/>
      <c r="H24" s="4"/>
    </row>
    <row r="25" spans="1:8" ht="21" x14ac:dyDescent="0.25">
      <c r="A25" s="24" t="s">
        <v>123</v>
      </c>
      <c r="B25" s="32"/>
      <c r="C25" s="66" t="s">
        <v>108</v>
      </c>
      <c r="D25" s="66"/>
      <c r="E25" s="66">
        <v>-9035</v>
      </c>
      <c r="F25" s="4"/>
      <c r="G25" s="4"/>
      <c r="H25" s="4"/>
    </row>
    <row r="26" spans="1:8" ht="15.75" thickBot="1" x14ac:dyDescent="0.3">
      <c r="A26" s="24" t="s">
        <v>56</v>
      </c>
      <c r="B26" s="32"/>
      <c r="C26" s="67">
        <v>-2631</v>
      </c>
      <c r="D26" s="32"/>
      <c r="E26" s="67">
        <v>3821</v>
      </c>
      <c r="F26" s="4"/>
      <c r="G26" s="4"/>
      <c r="H26" s="4"/>
    </row>
    <row r="27" spans="1:8" x14ac:dyDescent="0.25">
      <c r="A27" s="24"/>
      <c r="B27" s="32"/>
      <c r="C27" s="32"/>
      <c r="D27" s="32"/>
      <c r="E27" s="32"/>
      <c r="F27" s="4"/>
      <c r="G27" s="4"/>
      <c r="H27" s="4"/>
    </row>
    <row r="28" spans="1:8" ht="28.5" customHeight="1" x14ac:dyDescent="0.25">
      <c r="A28" s="2" t="s">
        <v>77</v>
      </c>
      <c r="B28" s="32"/>
      <c r="C28" s="70">
        <v>217293</v>
      </c>
      <c r="D28" s="32"/>
      <c r="E28" s="70">
        <v>159469</v>
      </c>
      <c r="F28" s="4">
        <f>SUM(C28:C36)-C38</f>
        <v>0</v>
      </c>
      <c r="G28" s="4"/>
      <c r="H28" s="4">
        <f t="shared" ref="H28" si="0">SUM(E28:E36)-E38</f>
        <v>0</v>
      </c>
    </row>
    <row r="29" spans="1:8" x14ac:dyDescent="0.25">
      <c r="A29" s="24"/>
      <c r="B29" s="32"/>
      <c r="C29" s="32"/>
      <c r="D29" s="32"/>
      <c r="E29" s="32"/>
      <c r="F29" s="4"/>
      <c r="G29" s="4"/>
      <c r="H29" s="4"/>
    </row>
    <row r="30" spans="1:8" x14ac:dyDescent="0.25">
      <c r="A30" s="24" t="s">
        <v>44</v>
      </c>
      <c r="B30" s="32"/>
      <c r="C30" s="66">
        <v>-9341</v>
      </c>
      <c r="D30" s="66"/>
      <c r="E30" s="66">
        <v>-7689</v>
      </c>
      <c r="F30" s="4"/>
      <c r="G30" s="4"/>
      <c r="H30" s="4"/>
    </row>
    <row r="31" spans="1:8" x14ac:dyDescent="0.25">
      <c r="A31" s="24" t="s">
        <v>45</v>
      </c>
      <c r="B31" s="32"/>
      <c r="C31" s="66">
        <v>-1493</v>
      </c>
      <c r="D31" s="66"/>
      <c r="E31" s="66">
        <v>-5978</v>
      </c>
      <c r="F31" s="4"/>
      <c r="G31" s="4"/>
      <c r="H31" s="4"/>
    </row>
    <row r="32" spans="1:8" ht="21" x14ac:dyDescent="0.25">
      <c r="A32" s="24" t="s">
        <v>46</v>
      </c>
      <c r="B32" s="32"/>
      <c r="C32" s="66">
        <v>-20286</v>
      </c>
      <c r="D32" s="66"/>
      <c r="E32" s="66">
        <v>-21169</v>
      </c>
      <c r="F32" s="4"/>
      <c r="G32" s="4"/>
      <c r="H32" s="4"/>
    </row>
    <row r="33" spans="1:8" x14ac:dyDescent="0.25">
      <c r="A33" s="24" t="s">
        <v>47</v>
      </c>
      <c r="B33" s="32"/>
      <c r="C33" s="66">
        <v>-9280</v>
      </c>
      <c r="D33" s="66"/>
      <c r="E33" s="66">
        <v>-37202</v>
      </c>
      <c r="F33" s="4">
        <f>SUM(C38:C41)-C43</f>
        <v>0</v>
      </c>
      <c r="G33" s="4"/>
      <c r="H33" s="4">
        <f t="shared" ref="H33" si="1">SUM(E38:E41)-E43</f>
        <v>0</v>
      </c>
    </row>
    <row r="34" spans="1:8" ht="25.5" customHeight="1" x14ac:dyDescent="0.25">
      <c r="A34" s="24" t="s">
        <v>64</v>
      </c>
      <c r="B34" s="32"/>
      <c r="C34" s="66">
        <v>-13460</v>
      </c>
      <c r="D34" s="66"/>
      <c r="E34" s="66">
        <v>-8251</v>
      </c>
      <c r="F34" s="4"/>
      <c r="G34" s="4"/>
      <c r="H34" s="4"/>
    </row>
    <row r="35" spans="1:8" ht="28.5" customHeight="1" x14ac:dyDescent="0.25">
      <c r="A35" s="24" t="s">
        <v>78</v>
      </c>
      <c r="B35" s="32"/>
      <c r="C35" s="66">
        <v>16027</v>
      </c>
      <c r="D35" s="66"/>
      <c r="E35" s="66">
        <v>20437</v>
      </c>
      <c r="F35" s="4"/>
      <c r="G35" s="4"/>
      <c r="H35" s="4"/>
    </row>
    <row r="36" spans="1:8" ht="15.75" thickBot="1" x14ac:dyDescent="0.3">
      <c r="A36" s="24" t="s">
        <v>48</v>
      </c>
      <c r="B36" s="32"/>
      <c r="C36" s="67">
        <v>-2225</v>
      </c>
      <c r="D36" s="32"/>
      <c r="E36" s="67">
        <v>-263</v>
      </c>
      <c r="F36" s="4"/>
      <c r="G36" s="4"/>
      <c r="H36" s="4"/>
    </row>
    <row r="37" spans="1:8" x14ac:dyDescent="0.25">
      <c r="A37" s="24"/>
      <c r="B37" s="32"/>
      <c r="C37" s="32"/>
      <c r="D37" s="32"/>
      <c r="E37" s="32"/>
      <c r="F37" s="4"/>
      <c r="G37" s="4"/>
      <c r="H37" s="4"/>
    </row>
    <row r="38" spans="1:8" ht="28.5" customHeight="1" x14ac:dyDescent="0.25">
      <c r="A38" s="2" t="s">
        <v>51</v>
      </c>
      <c r="B38" s="32"/>
      <c r="C38" s="70">
        <v>177235</v>
      </c>
      <c r="D38" s="32"/>
      <c r="E38" s="70">
        <v>99354</v>
      </c>
      <c r="F38" s="4"/>
      <c r="G38" s="4"/>
      <c r="H38" s="4"/>
    </row>
    <row r="39" spans="1:8" ht="28.5" customHeight="1" x14ac:dyDescent="0.25">
      <c r="A39" s="24" t="s">
        <v>65</v>
      </c>
      <c r="B39" s="32"/>
      <c r="C39" s="66">
        <v>-43454</v>
      </c>
      <c r="D39" s="66"/>
      <c r="E39" s="66">
        <v>-58088</v>
      </c>
      <c r="F39" s="4"/>
      <c r="G39" s="4"/>
      <c r="H39" s="4"/>
    </row>
    <row r="40" spans="1:8" x14ac:dyDescent="0.25">
      <c r="A40" s="24" t="s">
        <v>49</v>
      </c>
      <c r="B40" s="32"/>
      <c r="C40" s="66">
        <v>3445</v>
      </c>
      <c r="D40" s="66"/>
      <c r="E40" s="66">
        <v>2171</v>
      </c>
      <c r="F40" s="4"/>
      <c r="G40" s="4"/>
      <c r="H40" s="4"/>
    </row>
    <row r="41" spans="1:8" ht="15.75" thickBot="1" x14ac:dyDescent="0.3">
      <c r="A41" s="24" t="s">
        <v>66</v>
      </c>
      <c r="B41" s="32"/>
      <c r="C41" s="67">
        <v>-756</v>
      </c>
      <c r="D41" s="32"/>
      <c r="E41" s="67">
        <v>-439</v>
      </c>
      <c r="F41" s="4"/>
      <c r="G41" s="4"/>
      <c r="H41" s="4"/>
    </row>
    <row r="42" spans="1:8" x14ac:dyDescent="0.25">
      <c r="A42" s="24"/>
      <c r="B42" s="32"/>
      <c r="C42" s="32"/>
      <c r="D42" s="32"/>
      <c r="E42" s="32"/>
      <c r="F42" s="4"/>
      <c r="G42" s="4"/>
      <c r="H42" s="4"/>
    </row>
    <row r="43" spans="1:8" ht="29.25" customHeight="1" thickBot="1" x14ac:dyDescent="0.3">
      <c r="A43" s="2" t="s">
        <v>135</v>
      </c>
      <c r="B43" s="32"/>
      <c r="C43" s="71">
        <v>136470</v>
      </c>
      <c r="D43" s="32"/>
      <c r="E43" s="71">
        <v>42998</v>
      </c>
      <c r="F43" s="4">
        <f>SUM(C45:C51)-C53</f>
        <v>0</v>
      </c>
      <c r="G43" s="4"/>
      <c r="H43" s="4">
        <f>SUM(E45:E51)-E53</f>
        <v>0</v>
      </c>
    </row>
    <row r="44" spans="1:8" x14ac:dyDescent="0.25">
      <c r="A44" s="2" t="s">
        <v>136</v>
      </c>
      <c r="B44" s="32"/>
      <c r="C44" s="13"/>
      <c r="D44" s="32"/>
      <c r="E44" s="13"/>
      <c r="F44" s="4"/>
      <c r="G44" s="4"/>
      <c r="H44" s="4"/>
    </row>
    <row r="45" spans="1:8" ht="31.5" customHeight="1" x14ac:dyDescent="0.25">
      <c r="A45" s="24" t="s">
        <v>137</v>
      </c>
      <c r="B45" s="32"/>
      <c r="C45" s="66">
        <v>-96980</v>
      </c>
      <c r="D45" s="66"/>
      <c r="E45" s="66">
        <v>-89672</v>
      </c>
      <c r="F45" s="4"/>
      <c r="G45" s="4"/>
      <c r="H45" s="4"/>
    </row>
    <row r="46" spans="1:8" x14ac:dyDescent="0.25">
      <c r="A46" s="24" t="s">
        <v>67</v>
      </c>
      <c r="B46" s="32"/>
      <c r="C46" s="66">
        <v>1137</v>
      </c>
      <c r="D46" s="66"/>
      <c r="E46" s="66">
        <v>3752</v>
      </c>
      <c r="F46" s="4"/>
      <c r="G46" s="4"/>
      <c r="H46" s="4"/>
    </row>
    <row r="47" spans="1:8" x14ac:dyDescent="0.25">
      <c r="A47" s="24" t="s">
        <v>138</v>
      </c>
      <c r="B47" s="32"/>
      <c r="C47" s="66">
        <v>-4706</v>
      </c>
      <c r="D47" s="66"/>
      <c r="E47" s="66" t="s">
        <v>108</v>
      </c>
      <c r="F47" s="4"/>
      <c r="G47" s="4"/>
      <c r="H47" s="4"/>
    </row>
    <row r="48" spans="1:8" x14ac:dyDescent="0.25">
      <c r="A48" s="24" t="s">
        <v>99</v>
      </c>
      <c r="B48" s="32">
        <v>7</v>
      </c>
      <c r="C48" s="66" t="s">
        <v>108</v>
      </c>
      <c r="D48" s="66"/>
      <c r="E48" s="66">
        <v>-4120</v>
      </c>
      <c r="F48" s="4"/>
      <c r="G48" s="4"/>
      <c r="H48" s="4"/>
    </row>
    <row r="49" spans="1:8" ht="21" x14ac:dyDescent="0.25">
      <c r="A49" s="24" t="s">
        <v>139</v>
      </c>
      <c r="B49" s="32"/>
      <c r="C49" s="66" t="s">
        <v>108</v>
      </c>
      <c r="D49" s="66"/>
      <c r="E49" s="66">
        <v>2818</v>
      </c>
      <c r="F49" s="4"/>
      <c r="G49" s="4"/>
      <c r="H49" s="4"/>
    </row>
    <row r="50" spans="1:8" ht="21" x14ac:dyDescent="0.25">
      <c r="A50" s="24" t="s">
        <v>140</v>
      </c>
      <c r="B50" s="32"/>
      <c r="C50" s="66" t="s">
        <v>108</v>
      </c>
      <c r="D50" s="66"/>
      <c r="E50" s="66">
        <v>-26499</v>
      </c>
      <c r="F50" s="4"/>
      <c r="G50" s="4"/>
      <c r="H50" s="4"/>
    </row>
    <row r="51" spans="1:8" ht="15.75" thickBot="1" x14ac:dyDescent="0.3">
      <c r="A51" s="24" t="s">
        <v>56</v>
      </c>
      <c r="B51" s="32"/>
      <c r="C51" s="67">
        <v>192</v>
      </c>
      <c r="D51" s="32"/>
      <c r="E51" s="67">
        <v>755</v>
      </c>
      <c r="F51" s="4"/>
      <c r="G51" s="4"/>
      <c r="H51" s="4"/>
    </row>
    <row r="52" spans="1:8" x14ac:dyDescent="0.25">
      <c r="A52" s="24"/>
      <c r="B52" s="32"/>
      <c r="C52" s="32"/>
      <c r="D52" s="32"/>
      <c r="E52" s="32"/>
      <c r="F52" s="4">
        <f>SUM(C56:C60)-C62</f>
        <v>0</v>
      </c>
      <c r="G52" s="4"/>
      <c r="H52" s="4">
        <f>SUM(E56:E60)-E62</f>
        <v>0</v>
      </c>
    </row>
    <row r="53" spans="1:8" ht="21.75" thickBot="1" x14ac:dyDescent="0.3">
      <c r="A53" s="2" t="s">
        <v>141</v>
      </c>
      <c r="B53" s="32"/>
      <c r="C53" s="71">
        <v>-100357</v>
      </c>
      <c r="D53" s="32"/>
      <c r="E53" s="71">
        <v>-112966</v>
      </c>
    </row>
    <row r="54" spans="1:8" x14ac:dyDescent="0.25">
      <c r="A54" s="24"/>
      <c r="B54" s="32"/>
      <c r="C54" s="32"/>
      <c r="D54" s="32"/>
      <c r="E54" s="32"/>
      <c r="F54" s="4">
        <f>C43+C53+C62-C64</f>
        <v>0</v>
      </c>
      <c r="G54" s="4"/>
      <c r="H54" s="4">
        <f>E43+E53+E62-E64</f>
        <v>0</v>
      </c>
    </row>
    <row r="55" spans="1:8" x14ac:dyDescent="0.25">
      <c r="A55" s="2" t="s">
        <v>142</v>
      </c>
      <c r="B55" s="32"/>
      <c r="C55" s="32"/>
      <c r="D55" s="32"/>
      <c r="E55" s="32"/>
    </row>
    <row r="56" spans="1:8" x14ac:dyDescent="0.25">
      <c r="A56" s="24" t="s">
        <v>50</v>
      </c>
      <c r="B56" s="32"/>
      <c r="C56" s="66" t="s">
        <v>108</v>
      </c>
      <c r="D56" s="66"/>
      <c r="E56" s="66">
        <v>162963</v>
      </c>
    </row>
    <row r="57" spans="1:8" ht="26.25" customHeight="1" x14ac:dyDescent="0.25">
      <c r="A57" s="24" t="s">
        <v>68</v>
      </c>
      <c r="B57" s="32"/>
      <c r="C57" s="66">
        <v>-34413</v>
      </c>
      <c r="D57" s="66"/>
      <c r="E57" s="66">
        <v>-119553</v>
      </c>
    </row>
    <row r="58" spans="1:8" x14ac:dyDescent="0.25">
      <c r="A58" s="24" t="s">
        <v>143</v>
      </c>
      <c r="B58" s="32"/>
      <c r="C58" s="66" t="s">
        <v>108</v>
      </c>
      <c r="D58" s="66"/>
      <c r="E58" s="66">
        <v>-24221</v>
      </c>
    </row>
    <row r="59" spans="1:8" x14ac:dyDescent="0.25">
      <c r="A59" s="24" t="s">
        <v>100</v>
      </c>
      <c r="B59" s="32"/>
      <c r="C59" s="66">
        <v>-6275</v>
      </c>
      <c r="D59" s="66"/>
      <c r="E59" s="66">
        <v>-4014</v>
      </c>
      <c r="F59" s="4">
        <f>SUM(C64:C67)-C69</f>
        <v>0</v>
      </c>
      <c r="G59" s="4"/>
      <c r="H59" s="4">
        <f t="shared" ref="H59" si="2">SUM(E64:E67)-E69</f>
        <v>0</v>
      </c>
    </row>
    <row r="60" spans="1:8" ht="15.75" thickBot="1" x14ac:dyDescent="0.3">
      <c r="A60" s="24" t="s">
        <v>56</v>
      </c>
      <c r="B60" s="32"/>
      <c r="C60" s="67">
        <v>-60</v>
      </c>
      <c r="D60" s="32"/>
      <c r="E60" s="67">
        <v>-2183</v>
      </c>
    </row>
    <row r="61" spans="1:8" x14ac:dyDescent="0.25">
      <c r="B61" s="32"/>
      <c r="C61" s="32"/>
      <c r="D61" s="32"/>
      <c r="E61" s="32"/>
    </row>
    <row r="62" spans="1:8" ht="28.5" customHeight="1" thickBot="1" x14ac:dyDescent="0.3">
      <c r="A62" s="2" t="s">
        <v>144</v>
      </c>
      <c r="B62" s="32"/>
      <c r="C62" s="71">
        <v>-40748</v>
      </c>
      <c r="D62" s="32"/>
      <c r="E62" s="71">
        <v>12992</v>
      </c>
    </row>
    <row r="63" spans="1:8" x14ac:dyDescent="0.25">
      <c r="A63" s="24"/>
      <c r="B63" s="32"/>
      <c r="C63" s="32"/>
      <c r="D63" s="32"/>
      <c r="E63" s="32"/>
    </row>
    <row r="64" spans="1:8" ht="21" x14ac:dyDescent="0.25">
      <c r="A64" s="2" t="s">
        <v>109</v>
      </c>
      <c r="B64" s="32"/>
      <c r="C64" s="70">
        <v>-4635</v>
      </c>
      <c r="D64" s="32"/>
      <c r="E64" s="70">
        <v>-56976</v>
      </c>
    </row>
    <row r="65" spans="1:5" x14ac:dyDescent="0.25">
      <c r="A65" s="24" t="s">
        <v>145</v>
      </c>
      <c r="B65" s="31">
        <v>9</v>
      </c>
      <c r="C65" s="66">
        <v>155407</v>
      </c>
      <c r="D65" s="66"/>
      <c r="E65" s="66">
        <v>151867</v>
      </c>
    </row>
    <row r="66" spans="1:5" ht="31.5" x14ac:dyDescent="0.25">
      <c r="A66" s="24" t="s">
        <v>52</v>
      </c>
      <c r="B66" s="32"/>
      <c r="C66" s="66">
        <v>458</v>
      </c>
      <c r="D66" s="66"/>
      <c r="E66" s="66">
        <v>5135</v>
      </c>
    </row>
    <row r="67" spans="1:5" ht="21.75" thickBot="1" x14ac:dyDescent="0.3">
      <c r="A67" s="24" t="s">
        <v>79</v>
      </c>
      <c r="B67" s="32"/>
      <c r="C67" s="67">
        <v>1</v>
      </c>
      <c r="D67" s="32"/>
      <c r="E67" s="67">
        <v>12</v>
      </c>
    </row>
    <row r="68" spans="1:5" x14ac:dyDescent="0.25">
      <c r="A68" s="24"/>
      <c r="B68" s="32"/>
      <c r="C68" s="32"/>
      <c r="D68" s="32"/>
      <c r="E68" s="32"/>
    </row>
    <row r="69" spans="1:5" ht="15.75" thickBot="1" x14ac:dyDescent="0.3">
      <c r="A69" s="64" t="s">
        <v>146</v>
      </c>
      <c r="B69" s="29">
        <v>9</v>
      </c>
      <c r="C69" s="12">
        <v>151231</v>
      </c>
      <c r="D69" s="32"/>
      <c r="E69" s="12">
        <v>100038</v>
      </c>
    </row>
    <row r="70" spans="1:5" ht="15.75" thickTop="1" x14ac:dyDescent="0.25">
      <c r="C70" s="69"/>
      <c r="D70" s="69"/>
      <c r="E70" s="69"/>
    </row>
    <row r="71" spans="1:5" x14ac:dyDescent="0.25">
      <c r="A71" s="2" t="s">
        <v>87</v>
      </c>
      <c r="C71" s="69"/>
      <c r="D71" s="69"/>
      <c r="E71" s="69"/>
    </row>
    <row r="72" spans="1:5" ht="21" x14ac:dyDescent="0.25">
      <c r="A72" s="24" t="s">
        <v>69</v>
      </c>
      <c r="B72">
        <v>14</v>
      </c>
      <c r="C72" s="66">
        <v>7882</v>
      </c>
      <c r="D72" s="66"/>
      <c r="E72" s="66">
        <v>5397</v>
      </c>
    </row>
    <row r="73" spans="1:5" x14ac:dyDescent="0.25">
      <c r="C73" s="69"/>
      <c r="D73" s="69"/>
      <c r="E73" s="69"/>
    </row>
  </sheetData>
  <mergeCells count="13">
    <mergeCell ref="A11:A12"/>
    <mergeCell ref="B11:B12"/>
    <mergeCell ref="C11:E11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S30"/>
  <sheetViews>
    <sheetView zoomScaleSheetLayoutView="50" workbookViewId="0">
      <selection activeCell="Q13" sqref="Q13"/>
    </sheetView>
  </sheetViews>
  <sheetFormatPr defaultRowHeight="15" x14ac:dyDescent="0.25"/>
  <cols>
    <col min="1" max="1" width="52.42578125" customWidth="1"/>
    <col min="2" max="2" width="12.7109375" style="4" customWidth="1"/>
    <col min="3" max="3" width="12.7109375" style="4" hidden="1" customWidth="1"/>
    <col min="4" max="5" width="12.7109375" style="4" customWidth="1"/>
    <col min="6" max="6" width="9.28515625" style="4" customWidth="1"/>
    <col min="7" max="7" width="10.140625" style="4" bestFit="1" customWidth="1"/>
    <col min="8" max="8" width="9.28515625" style="4" customWidth="1"/>
    <col min="9" max="9" width="10.140625" style="4" bestFit="1" customWidth="1"/>
    <col min="10" max="11" width="9.5703125" style="4" bestFit="1" customWidth="1"/>
    <col min="12" max="12" width="12.140625" style="4" bestFit="1" customWidth="1"/>
    <col min="17" max="17" width="9.5703125" bestFit="1" customWidth="1"/>
  </cols>
  <sheetData>
    <row r="1" spans="1:19" ht="15.75" x14ac:dyDescent="0.25">
      <c r="A1" s="81" t="s">
        <v>167</v>
      </c>
      <c r="B1" s="81"/>
      <c r="C1" s="81"/>
      <c r="D1" s="81"/>
      <c r="E1" s="81"/>
      <c r="F1" s="81"/>
      <c r="G1" s="81"/>
      <c r="H1" s="81"/>
      <c r="I1" s="81"/>
    </row>
    <row r="2" spans="1:19" ht="15.75" x14ac:dyDescent="0.25">
      <c r="A2" s="82" t="s">
        <v>155</v>
      </c>
      <c r="B2" s="82"/>
      <c r="C2" s="82"/>
      <c r="D2" s="82"/>
      <c r="E2" s="82"/>
      <c r="F2" s="82"/>
      <c r="G2" s="82"/>
      <c r="H2" s="82"/>
      <c r="I2" s="82"/>
    </row>
    <row r="3" spans="1:19" ht="15.75" x14ac:dyDescent="0.25">
      <c r="A3" s="77" t="s">
        <v>168</v>
      </c>
      <c r="B3" s="77"/>
      <c r="C3" s="77"/>
      <c r="D3" s="77"/>
      <c r="E3" s="77"/>
      <c r="F3" s="77"/>
      <c r="G3" s="77"/>
      <c r="H3" s="77"/>
      <c r="I3" s="77"/>
    </row>
    <row r="4" spans="1:19" ht="15.75" x14ac:dyDescent="0.25">
      <c r="A4" s="77" t="s">
        <v>157</v>
      </c>
      <c r="B4" s="77"/>
      <c r="C4" s="77"/>
      <c r="D4" s="77"/>
      <c r="E4" s="77"/>
      <c r="F4" s="77"/>
      <c r="G4" s="77"/>
      <c r="H4" s="77"/>
      <c r="I4" s="77"/>
    </row>
    <row r="5" spans="1:19" ht="15.75" x14ac:dyDescent="0.25">
      <c r="A5" s="77" t="s">
        <v>158</v>
      </c>
      <c r="B5" s="77"/>
      <c r="C5" s="77"/>
      <c r="D5" s="77"/>
      <c r="E5" s="77"/>
      <c r="F5" s="77"/>
      <c r="G5" s="77"/>
      <c r="H5" s="77"/>
      <c r="I5" s="77"/>
    </row>
    <row r="6" spans="1:19" ht="15.75" x14ac:dyDescent="0.25">
      <c r="A6" s="77" t="s">
        <v>159</v>
      </c>
      <c r="B6" s="77"/>
      <c r="C6" s="77"/>
      <c r="D6" s="77"/>
      <c r="E6" s="77"/>
      <c r="F6" s="77"/>
      <c r="G6" s="77"/>
      <c r="H6" s="77"/>
      <c r="I6" s="77"/>
    </row>
    <row r="7" spans="1:19" ht="15.75" x14ac:dyDescent="0.25">
      <c r="A7" s="77" t="s">
        <v>160</v>
      </c>
      <c r="B7" s="77"/>
      <c r="C7" s="77"/>
      <c r="D7" s="77"/>
      <c r="E7" s="77"/>
      <c r="F7" s="77"/>
      <c r="G7" s="77"/>
      <c r="H7" s="77"/>
      <c r="I7" s="77"/>
    </row>
    <row r="8" spans="1:19" ht="15.75" x14ac:dyDescent="0.25">
      <c r="A8" s="77" t="s">
        <v>161</v>
      </c>
      <c r="B8" s="77"/>
      <c r="C8" s="77"/>
      <c r="D8" s="77"/>
      <c r="E8" s="77"/>
      <c r="F8" s="77"/>
      <c r="G8" s="77"/>
      <c r="H8" s="77"/>
      <c r="I8" s="77"/>
    </row>
    <row r="9" spans="1:19" ht="15.75" x14ac:dyDescent="0.25">
      <c r="A9" s="78" t="s">
        <v>162</v>
      </c>
      <c r="B9" s="78"/>
      <c r="C9" s="78"/>
      <c r="D9" s="78"/>
      <c r="E9" s="78"/>
      <c r="F9" s="78"/>
      <c r="G9" s="78"/>
      <c r="H9" s="78"/>
      <c r="I9" s="78"/>
    </row>
    <row r="10" spans="1:19" ht="28.5" customHeight="1" thickBot="1" x14ac:dyDescent="0.3">
      <c r="A10" s="76" t="s">
        <v>163</v>
      </c>
      <c r="B10" s="76"/>
      <c r="C10" s="76"/>
      <c r="D10" s="76"/>
      <c r="E10" s="76"/>
      <c r="F10" s="76"/>
      <c r="G10" s="76"/>
      <c r="H10" s="76"/>
      <c r="I10" s="76"/>
    </row>
    <row r="11" spans="1:19" ht="42.75" thickBot="1" x14ac:dyDescent="0.3">
      <c r="A11" s="6"/>
      <c r="B11" s="15" t="s">
        <v>19</v>
      </c>
      <c r="C11" s="15" t="s">
        <v>101</v>
      </c>
      <c r="D11" s="15" t="s">
        <v>20</v>
      </c>
      <c r="E11" s="15" t="s">
        <v>21</v>
      </c>
      <c r="F11" s="15" t="s">
        <v>70</v>
      </c>
      <c r="G11" s="15" t="s">
        <v>59</v>
      </c>
      <c r="H11" s="15" t="s">
        <v>80</v>
      </c>
      <c r="I11" s="15" t="s">
        <v>22</v>
      </c>
    </row>
    <row r="12" spans="1:19" x14ac:dyDescent="0.25">
      <c r="A12" s="7"/>
      <c r="B12" s="16"/>
      <c r="C12" s="16"/>
      <c r="D12" s="16"/>
      <c r="E12" s="16"/>
      <c r="F12" s="16"/>
      <c r="G12" s="16"/>
      <c r="H12" s="16"/>
      <c r="I12" s="16"/>
    </row>
    <row r="13" spans="1:19" x14ac:dyDescent="0.25">
      <c r="A13" s="6" t="s">
        <v>86</v>
      </c>
      <c r="B13" s="40">
        <v>1082299</v>
      </c>
      <c r="C13" s="40">
        <v>0</v>
      </c>
      <c r="D13" s="40">
        <v>-37600</v>
      </c>
      <c r="E13" s="40">
        <v>6461</v>
      </c>
      <c r="F13" s="40">
        <v>78697</v>
      </c>
      <c r="G13" s="40">
        <v>1129857</v>
      </c>
      <c r="H13" s="40">
        <v>25647</v>
      </c>
      <c r="I13" s="40">
        <v>1155504</v>
      </c>
      <c r="J13" s="4">
        <f>SUM(B13:F13)-G13</f>
        <v>0</v>
      </c>
      <c r="K13" s="4">
        <f>SUM(G13:H13)-I13</f>
        <v>0</v>
      </c>
    </row>
    <row r="14" spans="1:19" x14ac:dyDescent="0.25">
      <c r="A14" s="7" t="s">
        <v>147</v>
      </c>
      <c r="B14" s="39">
        <v>0</v>
      </c>
      <c r="C14" s="39">
        <v>0</v>
      </c>
      <c r="D14" s="39">
        <v>0</v>
      </c>
      <c r="E14" s="39">
        <v>0</v>
      </c>
      <c r="F14" s="39">
        <v>-12514</v>
      </c>
      <c r="G14" s="39">
        <v>-12514</v>
      </c>
      <c r="H14" s="39">
        <v>57</v>
      </c>
      <c r="I14" s="39">
        <v>-12457</v>
      </c>
      <c r="J14" s="4">
        <f>SUM(B14:F14)-G14</f>
        <v>0</v>
      </c>
      <c r="K14" s="4">
        <f t="shared" ref="K14:K16" si="0">SUM(G14:H14)-I14</f>
        <v>0</v>
      </c>
    </row>
    <row r="15" spans="1:19" ht="15.75" thickBot="1" x14ac:dyDescent="0.3">
      <c r="A15" s="7" t="s">
        <v>110</v>
      </c>
      <c r="B15" s="42">
        <v>0</v>
      </c>
      <c r="C15" s="42">
        <v>0</v>
      </c>
      <c r="D15" s="42">
        <v>-5367</v>
      </c>
      <c r="E15" s="42">
        <v>309</v>
      </c>
      <c r="F15" s="42">
        <v>0</v>
      </c>
      <c r="G15" s="42">
        <v>-5058</v>
      </c>
      <c r="H15" s="42">
        <v>0</v>
      </c>
      <c r="I15" s="42">
        <v>-5058</v>
      </c>
      <c r="J15" s="4">
        <f t="shared" ref="J15" si="1">SUM(B15:F15)-G15</f>
        <v>0</v>
      </c>
      <c r="K15" s="4">
        <f t="shared" si="0"/>
        <v>0</v>
      </c>
    </row>
    <row r="16" spans="1:19" x14ac:dyDescent="0.25">
      <c r="A16" s="7" t="s">
        <v>111</v>
      </c>
      <c r="B16" s="39">
        <v>0</v>
      </c>
      <c r="C16" s="39">
        <v>0</v>
      </c>
      <c r="D16" s="39">
        <v>-5367</v>
      </c>
      <c r="E16" s="39">
        <v>309</v>
      </c>
      <c r="F16" s="39">
        <v>-12514</v>
      </c>
      <c r="G16" s="39">
        <v>-17572</v>
      </c>
      <c r="H16" s="39">
        <v>57</v>
      </c>
      <c r="I16" s="39">
        <v>-17515</v>
      </c>
      <c r="J16" s="4">
        <f>SUM(B16:F16)-G16</f>
        <v>0</v>
      </c>
      <c r="K16" s="4">
        <f t="shared" si="0"/>
        <v>0</v>
      </c>
      <c r="L16" s="4">
        <f>SUM(B14:B15)-B16</f>
        <v>0</v>
      </c>
      <c r="M16" s="4">
        <f>SUM(C14:C15)-C16</f>
        <v>0</v>
      </c>
      <c r="N16" s="4">
        <f>SUM(D14:D15)-D16</f>
        <v>0</v>
      </c>
      <c r="O16" s="4">
        <f>SUM(E14:E15)-E16</f>
        <v>0</v>
      </c>
      <c r="P16" s="4">
        <f t="shared" ref="P16:S16" si="2">SUM(F14:F15)-F16</f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</row>
    <row r="17" spans="1:19" x14ac:dyDescent="0.25">
      <c r="A17" s="7" t="s">
        <v>148</v>
      </c>
      <c r="B17" s="39">
        <v>0</v>
      </c>
      <c r="C17" s="39">
        <v>0</v>
      </c>
      <c r="D17" s="39">
        <v>0</v>
      </c>
      <c r="E17" s="39">
        <v>0</v>
      </c>
      <c r="F17" s="39">
        <v>8245</v>
      </c>
      <c r="G17" s="39">
        <v>8245</v>
      </c>
      <c r="H17" s="39">
        <v>0</v>
      </c>
      <c r="I17" s="39">
        <v>8245</v>
      </c>
      <c r="J17" s="4">
        <f t="shared" ref="J17:J29" si="3">SUM(B17:F17)-G17</f>
        <v>0</v>
      </c>
      <c r="K17" s="4">
        <f t="shared" ref="K17:K28" si="4">SUM(G17:H17)-I17</f>
        <v>0</v>
      </c>
      <c r="M17" s="4"/>
      <c r="N17" s="4"/>
      <c r="O17" s="4"/>
      <c r="P17" s="4"/>
      <c r="Q17" s="4"/>
      <c r="R17" s="4"/>
      <c r="S17" s="4"/>
    </row>
    <row r="18" spans="1:19" x14ac:dyDescent="0.25">
      <c r="A18" s="7" t="s">
        <v>149</v>
      </c>
      <c r="B18" s="39"/>
      <c r="C18" s="39"/>
      <c r="D18" s="39"/>
      <c r="E18" s="39"/>
      <c r="F18" s="39">
        <v>-24814</v>
      </c>
      <c r="G18" s="39">
        <v>-24814</v>
      </c>
      <c r="H18" s="39"/>
      <c r="I18" s="39">
        <v>-24814</v>
      </c>
      <c r="J18" s="4">
        <f t="shared" si="3"/>
        <v>0</v>
      </c>
      <c r="K18" s="4">
        <f t="shared" si="4"/>
        <v>0</v>
      </c>
      <c r="M18" s="4"/>
      <c r="N18" s="4"/>
      <c r="O18" s="4"/>
      <c r="P18" s="4"/>
      <c r="Q18" s="4"/>
      <c r="R18" s="4"/>
      <c r="S18" s="4"/>
    </row>
    <row r="19" spans="1:19" ht="15.75" thickBot="1" x14ac:dyDescent="0.3">
      <c r="A19" s="7" t="s">
        <v>150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-14040</v>
      </c>
      <c r="I19" s="42">
        <v>-14040</v>
      </c>
      <c r="J19" s="4">
        <f t="shared" si="3"/>
        <v>0</v>
      </c>
      <c r="K19" s="4">
        <f t="shared" si="4"/>
        <v>0</v>
      </c>
      <c r="M19" s="4"/>
      <c r="N19" s="4"/>
      <c r="O19" s="4"/>
      <c r="P19" s="4"/>
      <c r="Q19" s="4"/>
      <c r="R19" s="4"/>
      <c r="S19" s="4"/>
    </row>
    <row r="20" spans="1:19" ht="15.75" thickBot="1" x14ac:dyDescent="0.3">
      <c r="A20" s="6" t="s">
        <v>151</v>
      </c>
      <c r="B20" s="74">
        <v>1082299</v>
      </c>
      <c r="C20" s="74">
        <v>0</v>
      </c>
      <c r="D20" s="74">
        <v>-42967</v>
      </c>
      <c r="E20" s="74">
        <v>6770</v>
      </c>
      <c r="F20" s="74">
        <v>49614</v>
      </c>
      <c r="G20" s="74">
        <v>1095716</v>
      </c>
      <c r="H20" s="74">
        <v>11664</v>
      </c>
      <c r="I20" s="74">
        <v>1107380</v>
      </c>
      <c r="J20" s="4">
        <f t="shared" si="3"/>
        <v>0</v>
      </c>
      <c r="K20" s="4">
        <f t="shared" si="4"/>
        <v>0</v>
      </c>
      <c r="L20" s="4">
        <f>B13+SUM(B16:B19)-B20</f>
        <v>0</v>
      </c>
      <c r="M20" s="4">
        <f>C13+SUM(C16:C19)-C20</f>
        <v>0</v>
      </c>
      <c r="N20" s="4">
        <f>D13+SUM(D16:D19)-D20</f>
        <v>0</v>
      </c>
      <c r="O20" s="4">
        <f>E13+SUM(E16:E19)-E20</f>
        <v>0</v>
      </c>
      <c r="P20" s="4">
        <f t="shared" ref="P20:S20" si="5">F13+SUM(F16:F19)-F20</f>
        <v>0</v>
      </c>
      <c r="Q20" s="4">
        <f t="shared" si="5"/>
        <v>0</v>
      </c>
      <c r="R20" s="4">
        <f t="shared" si="5"/>
        <v>0</v>
      </c>
      <c r="S20" s="4">
        <f t="shared" si="5"/>
        <v>0</v>
      </c>
    </row>
    <row r="21" spans="1:19" ht="15.75" thickTop="1" x14ac:dyDescent="0.25">
      <c r="A21" s="6"/>
      <c r="B21" s="73"/>
      <c r="C21" s="28"/>
      <c r="D21" s="27"/>
      <c r="E21" s="27"/>
      <c r="F21" s="27"/>
      <c r="G21" s="27"/>
      <c r="H21" s="27"/>
      <c r="I21" s="27"/>
      <c r="J21" s="4">
        <f t="shared" si="3"/>
        <v>0</v>
      </c>
      <c r="K21" s="4">
        <f t="shared" si="4"/>
        <v>0</v>
      </c>
    </row>
    <row r="22" spans="1:19" x14ac:dyDescent="0.25">
      <c r="A22" s="6"/>
      <c r="B22" s="8"/>
      <c r="C22" s="28"/>
      <c r="D22" s="27"/>
      <c r="E22" s="27"/>
      <c r="F22" s="27"/>
      <c r="G22" s="27"/>
      <c r="H22" s="27"/>
      <c r="I22" s="27"/>
      <c r="J22" s="4">
        <f t="shared" si="3"/>
        <v>0</v>
      </c>
      <c r="K22" s="4">
        <f t="shared" si="4"/>
        <v>0</v>
      </c>
    </row>
    <row r="23" spans="1:19" x14ac:dyDescent="0.25">
      <c r="A23" s="6" t="s">
        <v>112</v>
      </c>
      <c r="B23" s="41">
        <v>1082299</v>
      </c>
      <c r="C23" s="41">
        <v>0</v>
      </c>
      <c r="D23" s="41">
        <v>-52820</v>
      </c>
      <c r="E23" s="41">
        <v>8788</v>
      </c>
      <c r="F23" s="41">
        <v>88858</v>
      </c>
      <c r="G23" s="41">
        <v>1127125</v>
      </c>
      <c r="H23" s="41">
        <v>11480</v>
      </c>
      <c r="I23" s="41">
        <v>1138605</v>
      </c>
      <c r="J23" s="4">
        <f t="shared" si="3"/>
        <v>0</v>
      </c>
      <c r="K23" s="4">
        <f t="shared" si="4"/>
        <v>0</v>
      </c>
    </row>
    <row r="24" spans="1:19" x14ac:dyDescent="0.25">
      <c r="A24" s="7" t="s">
        <v>113</v>
      </c>
      <c r="B24" s="39">
        <v>0</v>
      </c>
      <c r="C24" s="39">
        <v>0</v>
      </c>
      <c r="D24" s="39">
        <v>0</v>
      </c>
      <c r="E24" s="39">
        <v>0</v>
      </c>
      <c r="F24" s="39">
        <v>67324</v>
      </c>
      <c r="G24" s="39">
        <v>67324</v>
      </c>
      <c r="H24" s="39">
        <v>532</v>
      </c>
      <c r="I24" s="39">
        <v>67856</v>
      </c>
      <c r="J24" s="4">
        <f t="shared" si="3"/>
        <v>0</v>
      </c>
      <c r="K24" s="4">
        <f t="shared" si="4"/>
        <v>0</v>
      </c>
    </row>
    <row r="25" spans="1:19" ht="15.75" thickBot="1" x14ac:dyDescent="0.3">
      <c r="A25" s="7" t="s">
        <v>114</v>
      </c>
      <c r="B25" s="42">
        <v>0</v>
      </c>
      <c r="C25" s="42">
        <v>0</v>
      </c>
      <c r="D25" s="42">
        <v>2527</v>
      </c>
      <c r="E25" s="42">
        <v>1164</v>
      </c>
      <c r="F25" s="42">
        <v>0</v>
      </c>
      <c r="G25" s="42">
        <v>3691</v>
      </c>
      <c r="H25" s="42"/>
      <c r="I25" s="42">
        <v>3691</v>
      </c>
      <c r="J25" s="4">
        <f t="shared" si="3"/>
        <v>0</v>
      </c>
      <c r="K25" s="4">
        <f t="shared" si="4"/>
        <v>0</v>
      </c>
    </row>
    <row r="26" spans="1:19" x14ac:dyDescent="0.25">
      <c r="A26" s="7" t="s">
        <v>115</v>
      </c>
      <c r="B26" s="39">
        <v>0</v>
      </c>
      <c r="C26" s="39">
        <v>0</v>
      </c>
      <c r="D26" s="39">
        <v>2527</v>
      </c>
      <c r="E26" s="39">
        <v>1164</v>
      </c>
      <c r="F26" s="39">
        <v>67324</v>
      </c>
      <c r="G26" s="39">
        <v>71015</v>
      </c>
      <c r="H26" s="39">
        <v>532</v>
      </c>
      <c r="I26" s="39">
        <v>71547</v>
      </c>
      <c r="J26" s="4">
        <f t="shared" si="3"/>
        <v>0</v>
      </c>
      <c r="K26" s="4">
        <f>SUM(G26:H26)-I26</f>
        <v>0</v>
      </c>
      <c r="L26" s="4">
        <f>SUM(B24:B25)-B26</f>
        <v>0</v>
      </c>
      <c r="M26" s="4">
        <f>SUM(C24:C25)-C26</f>
        <v>0</v>
      </c>
      <c r="N26" s="4">
        <f>SUM(D24:D25)-D26</f>
        <v>0</v>
      </c>
      <c r="O26" s="4">
        <f>SUM(E24:E25)-E26</f>
        <v>0</v>
      </c>
      <c r="P26" s="4">
        <f t="shared" ref="P26:S26" si="6">SUM(F24:F25)-F26</f>
        <v>0</v>
      </c>
      <c r="Q26" s="4">
        <f t="shared" si="6"/>
        <v>0</v>
      </c>
      <c r="R26" s="4">
        <f t="shared" si="6"/>
        <v>0</v>
      </c>
      <c r="S26" s="4">
        <f t="shared" si="6"/>
        <v>0</v>
      </c>
    </row>
    <row r="27" spans="1:19" x14ac:dyDescent="0.25">
      <c r="A27" s="7" t="s">
        <v>152</v>
      </c>
      <c r="B27" s="72">
        <v>3786</v>
      </c>
      <c r="C27" s="72"/>
      <c r="D27" s="72"/>
      <c r="E27" s="72"/>
      <c r="F27" s="72"/>
      <c r="G27" s="72">
        <v>3786</v>
      </c>
      <c r="H27" s="72"/>
      <c r="I27" s="72">
        <v>3786</v>
      </c>
      <c r="J27" s="4">
        <f t="shared" si="3"/>
        <v>0</v>
      </c>
      <c r="K27" s="4">
        <f>SUM(G27:H27)-I27</f>
        <v>0</v>
      </c>
      <c r="M27" s="4"/>
      <c r="N27" s="4"/>
      <c r="O27" s="4"/>
      <c r="P27" s="4"/>
      <c r="Q27" s="4"/>
      <c r="R27" s="4"/>
      <c r="S27" s="4"/>
    </row>
    <row r="28" spans="1:19" ht="15.75" thickBot="1" x14ac:dyDescent="0.3">
      <c r="A28" s="7" t="s">
        <v>153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849</v>
      </c>
      <c r="I28" s="42">
        <v>849</v>
      </c>
      <c r="J28" s="4">
        <f t="shared" si="3"/>
        <v>0</v>
      </c>
      <c r="K28" s="4">
        <f t="shared" si="4"/>
        <v>0</v>
      </c>
    </row>
    <row r="29" spans="1:19" ht="15.75" thickBot="1" x14ac:dyDescent="0.3">
      <c r="A29" s="6" t="s">
        <v>154</v>
      </c>
      <c r="B29" s="75">
        <v>1086085</v>
      </c>
      <c r="C29" s="75">
        <v>0</v>
      </c>
      <c r="D29" s="75">
        <v>-50293</v>
      </c>
      <c r="E29" s="75">
        <v>9952</v>
      </c>
      <c r="F29" s="75">
        <v>156182</v>
      </c>
      <c r="G29" s="75">
        <v>1201926</v>
      </c>
      <c r="H29" s="75">
        <v>12861</v>
      </c>
      <c r="I29" s="75">
        <v>1214787</v>
      </c>
      <c r="J29" s="4">
        <f t="shared" si="3"/>
        <v>0</v>
      </c>
      <c r="K29" s="4">
        <f>SUM(G29:H29)-I29</f>
        <v>0</v>
      </c>
      <c r="L29" s="4">
        <f>B23+B26+B27+B28-B29</f>
        <v>0</v>
      </c>
      <c r="M29" s="4">
        <f>C23+C26+C27+C28-C29</f>
        <v>0</v>
      </c>
      <c r="N29" s="4">
        <f>D23+D26+D27+D28-D29</f>
        <v>0</v>
      </c>
      <c r="O29" s="4">
        <f>E23+E26+E27+E28-E29</f>
        <v>0</v>
      </c>
      <c r="P29" s="4">
        <f t="shared" ref="P29:R29" si="7">F23+F26+F27+F28-F29</f>
        <v>0</v>
      </c>
      <c r="Q29" s="4">
        <f>G23+G26+G27+G28-G29</f>
        <v>0</v>
      </c>
      <c r="R29" s="4">
        <f t="shared" si="7"/>
        <v>0</v>
      </c>
      <c r="S29" s="4">
        <f>I23+I26+I27+I28-I29</f>
        <v>0</v>
      </c>
    </row>
    <row r="30" spans="1:19" ht="15.75" thickTop="1" x14ac:dyDescent="0.25"/>
  </sheetData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1-форма</vt:lpstr>
      <vt:lpstr>2-форма</vt:lpstr>
      <vt:lpstr>3-форма</vt:lpstr>
      <vt:lpstr>4-форма</vt:lpstr>
      <vt:lpstr>'4-форма'!Область_печати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Диас Аскарулы</cp:lastModifiedBy>
  <cp:lastPrinted>2018-12-12T09:10:22Z</cp:lastPrinted>
  <dcterms:created xsi:type="dcterms:W3CDTF">2017-05-29T11:05:00Z</dcterms:created>
  <dcterms:modified xsi:type="dcterms:W3CDTF">2021-08-18T10:32:39Z</dcterms:modified>
</cp:coreProperties>
</file>