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skulova_L\Desktop\"/>
    </mc:Choice>
  </mc:AlternateContent>
  <xr:revisionPtr revIDLastSave="0" documentId="13_ncr:1_{2160830C-A9D0-4232-BFF2-5FDCFCC9C1B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фо-1" sheetId="7" r:id="rId1"/>
    <sheet name="фо-2" sheetId="8" r:id="rId2"/>
    <sheet name="фо-3" sheetId="6" r:id="rId3"/>
    <sheet name="фо-4" sheetId="4" r:id="rId4"/>
  </sheets>
  <definedNames>
    <definedName name="_Hlk254102507" localSheetId="1">'фо-2'!#REF!</definedName>
    <definedName name="_xlnm.Print_Area" localSheetId="2">'фо-3'!$A$1:$C$4</definedName>
    <definedName name="_xlnm.Print_Area" localSheetId="3">'фо-4'!$A$1:$B$4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7" l="1"/>
  <c r="G47" i="7"/>
  <c r="H45" i="7"/>
  <c r="G45" i="7"/>
  <c r="H44" i="7"/>
  <c r="G44" i="7"/>
  <c r="H42" i="7"/>
  <c r="G42" i="7"/>
  <c r="H41" i="7"/>
  <c r="G41" i="7"/>
  <c r="H40" i="7"/>
  <c r="G40" i="7"/>
  <c r="H39" i="7"/>
  <c r="H38" i="7"/>
  <c r="G39" i="7"/>
  <c r="G38" i="7"/>
  <c r="C25" i="4"/>
  <c r="D25" i="4"/>
  <c r="E25" i="4"/>
  <c r="F25" i="4"/>
  <c r="G25" i="4"/>
  <c r="H25" i="4"/>
  <c r="I25" i="4"/>
  <c r="C26" i="4"/>
  <c r="D26" i="4"/>
  <c r="E26" i="4"/>
  <c r="F26" i="4"/>
  <c r="G26" i="4"/>
  <c r="H26" i="4"/>
  <c r="I26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B29" i="4"/>
  <c r="B28" i="4"/>
  <c r="B27" i="4"/>
  <c r="B26" i="4"/>
  <c r="B25" i="4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K8" i="4"/>
  <c r="J8" i="4"/>
  <c r="F65" i="6"/>
  <c r="E65" i="6"/>
  <c r="F60" i="6"/>
  <c r="E60" i="6"/>
  <c r="F58" i="6"/>
  <c r="E58" i="6"/>
  <c r="F51" i="6"/>
  <c r="E51" i="6"/>
  <c r="F39" i="6"/>
  <c r="E39" i="6"/>
  <c r="F34" i="6"/>
  <c r="E34" i="6"/>
  <c r="F24" i="6"/>
  <c r="E24" i="6"/>
  <c r="H53" i="8"/>
  <c r="I53" i="8"/>
  <c r="J53" i="8"/>
  <c r="G53" i="8"/>
  <c r="H52" i="8"/>
  <c r="I52" i="8"/>
  <c r="J52" i="8"/>
  <c r="G52" i="8"/>
  <c r="H51" i="8"/>
  <c r="I51" i="8"/>
  <c r="J51" i="8"/>
  <c r="G51" i="8"/>
  <c r="H47" i="8"/>
  <c r="I47" i="8"/>
  <c r="J47" i="8"/>
  <c r="G47" i="8"/>
  <c r="H43" i="8"/>
  <c r="I43" i="8"/>
  <c r="J43" i="8"/>
  <c r="G43" i="8"/>
  <c r="H42" i="8"/>
  <c r="I42" i="8"/>
  <c r="J42" i="8"/>
  <c r="G42" i="8"/>
  <c r="H36" i="8"/>
  <c r="I36" i="8"/>
  <c r="J36" i="8"/>
  <c r="G36" i="8"/>
  <c r="H32" i="8"/>
  <c r="I32" i="8"/>
  <c r="J32" i="8"/>
  <c r="G32" i="8"/>
  <c r="H30" i="8"/>
  <c r="I30" i="8"/>
  <c r="J30" i="8"/>
  <c r="G30" i="8"/>
  <c r="H20" i="8"/>
  <c r="I20" i="8"/>
  <c r="J20" i="8"/>
  <c r="G20" i="8"/>
  <c r="H16" i="8"/>
  <c r="I16" i="8"/>
  <c r="J16" i="8"/>
  <c r="G16" i="8"/>
  <c r="F71" i="7"/>
  <c r="E71" i="7"/>
  <c r="F70" i="7"/>
  <c r="E70" i="7"/>
  <c r="F69" i="7"/>
  <c r="E69" i="7"/>
  <c r="F68" i="7"/>
  <c r="E68" i="7"/>
  <c r="F66" i="7"/>
  <c r="E66" i="7"/>
  <c r="F55" i="7"/>
  <c r="E55" i="7"/>
  <c r="F47" i="7"/>
  <c r="E47" i="7"/>
  <c r="F44" i="7"/>
  <c r="E44" i="7"/>
  <c r="F34" i="7"/>
  <c r="E34" i="7"/>
  <c r="F32" i="7"/>
  <c r="E32" i="7"/>
  <c r="F30" i="7"/>
  <c r="E30" i="7"/>
  <c r="F18" i="7"/>
  <c r="E18" i="7"/>
</calcChain>
</file>

<file path=xl/sharedStrings.xml><?xml version="1.0" encoding="utf-8"?>
<sst xmlns="http://schemas.openxmlformats.org/spreadsheetml/2006/main" count="207" uniqueCount="173">
  <si>
    <t>Приме-</t>
  </si>
  <si>
    <t>чания</t>
  </si>
  <si>
    <t>31 декабря</t>
  </si>
  <si>
    <t>АКТИВЫ</t>
  </si>
  <si>
    <t>Основные средства</t>
  </si>
  <si>
    <t>Нематериальные активы</t>
  </si>
  <si>
    <t>Инвестиции в совместные предприятия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</si>
  <si>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</si>
  <si>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</si>
  <si>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</si>
  <si>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</si>
  <si>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</si>
  <si>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</si>
  <si>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НДС к возмещению</t>
  </si>
  <si>
    <t>Денежные средства и их эквиваленты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</si>
  <si>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</si>
  <si>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</si>
  <si>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</si>
  <si>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</si>
  <si>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</si>
  <si>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</si>
  <si>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</si>
  <si>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Резерв от пересчета иностранных валют</t>
  </si>
  <si>
    <t>Нераспределенная прибыль</t>
  </si>
  <si>
    <t>Итого капитал</t>
  </si>
  <si>
    <t>Приме-чания</t>
  </si>
  <si>
    <t>Долгосрочные обязательства</t>
  </si>
  <si>
    <t>Займы</t>
  </si>
  <si>
    <t>Обязательства по вознаграждениям работникам</t>
  </si>
  <si>
    <t>Итого долгосрочные обязательства</t>
  </si>
  <si>
    <t>Текущие обязательства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</si>
  <si>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</si>
  <si>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</si>
  <si>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</si>
  <si>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</si>
  <si>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Продолжающаяся деятельность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</si>
  <si>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</si>
  <si>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</si>
  <si>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</si>
  <si>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</si>
  <si>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</si>
  <si>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Итого доходы</t>
  </si>
  <si>
    <t>Себестоимость реализации</t>
  </si>
  <si>
    <t>Валовый доход</t>
  </si>
  <si>
    <t>Общие и административные расходы</t>
  </si>
  <si>
    <t>Финансовые затраты</t>
  </si>
  <si>
    <t>Финансовый доход</t>
  </si>
  <si>
    <t>Обесценение активов</t>
  </si>
  <si>
    <t>Прекращенная деятельность</t>
  </si>
  <si>
    <t>Акционеру</t>
  </si>
  <si>
    <t>Движение денежных средств от операционной деятельности:</t>
  </si>
  <si>
    <t>Корректировки на:</t>
  </si>
  <si>
    <t>Износ и амортизацию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</si>
  <si>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</si>
  <si>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</si>
  <si>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</si>
  <si>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</si>
  <si>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обязательств по вознаграждениям работникам</t>
  </si>
  <si>
    <t>Проценты полученные</t>
  </si>
  <si>
    <t>Движение денежных средств от инвестиционной деятельности:</t>
  </si>
  <si>
    <t>Инвестиции в прочие финансовые активы</t>
  </si>
  <si>
    <t>Чистое поступление денежных средств от реализации дочерних организаций и прекращенной деятельности</t>
  </si>
  <si>
    <t>Движение денежных средств от финансовой деятельности:</t>
  </si>
  <si>
    <t>-</t>
  </si>
  <si>
    <t>Получение займов</t>
  </si>
  <si>
    <t>Денежные средства и их эквиваленты на конец периода</t>
  </si>
  <si>
    <t>Неденежные операции:</t>
  </si>
  <si>
    <t>Денежные средства, полученные от операционной деятельности</t>
  </si>
  <si>
    <t>Дивиденды, полученные от совместных предприятий</t>
  </si>
  <si>
    <t>Эффект изменения валютных курсов на балансы денежных средств и их эквивалентов, деноминированных в иностранной валюте</t>
  </si>
  <si>
    <t>Прочие текущие финансовые активы</t>
  </si>
  <si>
    <t>Прочие долгосрочные обязательства</t>
  </si>
  <si>
    <t>Прочие текущие обязательства</t>
  </si>
  <si>
    <t>СОКРАЩЕННЫЙ ПРОМЕЖУТОЧНЫЙ КОНСОЛИДИРОВАННЫЙ</t>
  </si>
  <si>
    <t>ОТЧЕТ О ФИНАНСОВОМ ПОЛОЖЕНИИ</t>
  </si>
  <si>
    <t>ОТЧЕТ О ПРИБЫЛЯХ И УБЫТКАХ И ПРОЧЕМ СОВОКУПНОМ ДОХОДЕ</t>
  </si>
  <si>
    <t>2018 г.</t>
  </si>
  <si>
    <t>ОТЧЕТ О ДВИЖЕНИИ ДЕНЕЖНЫХ СРЕДСТВ</t>
  </si>
  <si>
    <t>Расходы по корпоративному подоходному налогу, отраженные в прибылях и убытках, включая прекращенную деятельность</t>
  </si>
  <si>
    <t>Прочее</t>
  </si>
  <si>
    <t xml:space="preserve">СОКРАЩЕННЫЙ ПРОМЕЖУТОЧНЫЙ КОНСОЛИДИРОВАННЫЙ </t>
  </si>
  <si>
    <t xml:space="preserve">ОТЧЕТ ОБ ИЗМЕНЕНИЯХ КАПИТАЛА </t>
  </si>
  <si>
    <t>(неаудиро-вано)</t>
  </si>
  <si>
    <t>Долгосрочные активы</t>
  </si>
  <si>
    <t>Инвестиции в ассоциированные предприятия</t>
  </si>
  <si>
    <t>Капитал Акционера</t>
  </si>
  <si>
    <t>Неконтролирующие доли</t>
  </si>
  <si>
    <t>(в млн. тенге)</t>
  </si>
  <si>
    <t>Отложенные налоговые обязательства</t>
  </si>
  <si>
    <t>Торговая кредиторская задолженность</t>
  </si>
  <si>
    <t>Убыток от курсовой разницы</t>
  </si>
  <si>
    <t>Доля в прибыли/(убытке) ассоциированных и совместных предприятий</t>
  </si>
  <si>
    <t>Убыток за период</t>
  </si>
  <si>
    <t>Статьи, подлежащие последующей реклассификации в прибыли и убытки:</t>
  </si>
  <si>
    <t>Неконтролирующим долям</t>
  </si>
  <si>
    <t>Изменение прочих налогов к уплате</t>
  </si>
  <si>
    <t>Проценты уплаченные</t>
  </si>
  <si>
    <t>Корпоративный подоходный налог уплаченный</t>
  </si>
  <si>
    <t>Поступление от продажи прочих долгосрочных активов</t>
  </si>
  <si>
    <t>Приобретение инвестиций в ассоциированные предприятия</t>
  </si>
  <si>
    <t>Погашение займов</t>
  </si>
  <si>
    <t>Денежные средства и их эквиваленты на начало периода</t>
  </si>
  <si>
    <t>Приобретение основных средств за счет заемных средств, напрямую перечисленных банком поставщику</t>
  </si>
  <si>
    <t>Взаимозачет задолженности по железнодорожным администрациям</t>
  </si>
  <si>
    <t>Дополни-тельный оплаченный капитал</t>
  </si>
  <si>
    <t>Резерв хеджирова-ния</t>
  </si>
  <si>
    <t>Нераспре-деленная прибыль</t>
  </si>
  <si>
    <t>Доля Акционера</t>
  </si>
  <si>
    <t>Неконтроли-рующие доли</t>
  </si>
  <si>
    <t>(Убыток)/прибыль за период</t>
  </si>
  <si>
    <t>Прочий совокупный (убыток)/доход за период</t>
  </si>
  <si>
    <t>Итого совокупный (убыток)/доход за период</t>
  </si>
  <si>
    <t>Дивиденды</t>
  </si>
  <si>
    <t>На 1 января 2018 г.</t>
  </si>
  <si>
    <t>Пересчитанное сальдо на 1 января 2018 г.</t>
  </si>
  <si>
    <t xml:space="preserve">ПО СОСТОЯНИЮ НА 30 ИЮНЯ 2019 Г. </t>
  </si>
  <si>
    <r>
      <t xml:space="preserve">ЗА ТРИ И ШЕСТЬ МЕСЯЦЕВ, ЗАКОНЧИВШИХСЯ 30 ИЮНЯ 2019 </t>
    </r>
    <r>
      <rPr>
        <b/>
        <sz val="9"/>
        <color theme="1"/>
        <rFont val="Arial"/>
        <family val="2"/>
        <charset val="204"/>
      </rPr>
      <t xml:space="preserve">Г. (НЕАУДИРОВАНО) </t>
    </r>
  </si>
  <si>
    <t xml:space="preserve">ЗА ШЕСТЬ МЕСЯЦЕВ, ЗАКОНЧИВШИХСЯ 30 ИЮНЯ 2019 Г. (НЕАУДИРОВАНО) </t>
  </si>
  <si>
    <t>30 июня</t>
  </si>
  <si>
    <t>2019 г.</t>
  </si>
  <si>
    <t>Предоплата по подоходному налогу</t>
  </si>
  <si>
    <t>Актив по договорам с покупателями</t>
  </si>
  <si>
    <t>Активы, классифицированные для продажи и распределения в пользу Акционера</t>
  </si>
  <si>
    <t>Дополнительно оплаченный капитал</t>
  </si>
  <si>
    <t>Обязательства по аренде</t>
  </si>
  <si>
    <t xml:space="preserve">Обязательства по договорам с покупателями </t>
  </si>
  <si>
    <t>Неотменяемое обязательство в пользу Акционера</t>
  </si>
  <si>
    <t>Обязательства, связанные с активами, классифицированными как предназначенные для продажи</t>
  </si>
  <si>
    <t>Три месяца,</t>
  </si>
  <si>
    <t>закончившихся 30 июня</t>
  </si>
  <si>
    <t>Шесть месяцев, закончившихся 30 июня</t>
  </si>
  <si>
    <t>2019 г.</t>
  </si>
  <si>
    <r>
      <t xml:space="preserve">2018 г. </t>
    </r>
    <r>
      <rPr>
        <b/>
        <sz val="7"/>
        <rFont val="Verdana"/>
        <family val="2"/>
        <charset val="204"/>
      </rPr>
      <t>(пересчитано)</t>
    </r>
  </si>
  <si>
    <t>Убыток от курсовой разницы, нетто</t>
  </si>
  <si>
    <t>Прочие (убытки)/прибыли, нетто</t>
  </si>
  <si>
    <t>Прибыль/(убыток) до налогообложения</t>
  </si>
  <si>
    <t>(Расходы)/экономия по корпоративному подоходному налогу</t>
  </si>
  <si>
    <t>Прибыль/(убыток) за период от продолжающейся деятельности</t>
  </si>
  <si>
    <t>Убыток за период от прекращенной деятельности</t>
  </si>
  <si>
    <t>Прибыль/(убыток) за период</t>
  </si>
  <si>
    <t>Прочий совокупный (убыток)/доход за период, за вычетом налога на прибыль:</t>
  </si>
  <si>
    <t>Чистый (-ая) (убыток)/прибыль по инструментам хеджирования денежных потоков</t>
  </si>
  <si>
    <t>Реклассификация убытка по инструментам хеджирования денежных потоков в состав убытка за период</t>
  </si>
  <si>
    <t>13, 19</t>
  </si>
  <si>
    <t>Курсовые разницы от пересчета иностранного подразделения в валюту отчетности</t>
  </si>
  <si>
    <t>Итого совокупный доход/(убыток) за период</t>
  </si>
  <si>
    <t>Прибыль/(убыток) за период, относящийся к:</t>
  </si>
  <si>
    <t>Совокупный доход/(убыток) за период, относящийся к:</t>
  </si>
  <si>
    <t>Прибыль/(убыток) на акцию от продолжающейся и прекращенной деятельности, в тенге</t>
  </si>
  <si>
    <t>Прибыль/(убыток) на акцию от продолжающейся деятельности, в тенге</t>
  </si>
  <si>
    <t>Шесть месяцев,</t>
  </si>
  <si>
    <t>12, 23</t>
  </si>
  <si>
    <t>Долю в (прибыли)/убытке ассоциированных и совместных предприятий</t>
  </si>
  <si>
    <t>Начисление резерва по обесценению по дебиторской задолженности</t>
  </si>
  <si>
    <t>Реклассификацию убытка по инструментам хеджирования денежных потоков в состав убытка за период</t>
  </si>
  <si>
    <t>Операционный доход до изменений в оборотном капитале и прочих статьях баланса</t>
  </si>
  <si>
    <t>Изменение прочих обязательств</t>
  </si>
  <si>
    <t>Чистое движение денежных средств от операционной деятельности</t>
  </si>
  <si>
    <t>Приобретение основных средств</t>
  </si>
  <si>
    <t>Поступление от выбытия основных средств</t>
  </si>
  <si>
    <t>Поступление от выбытия прочих финансовых активов</t>
  </si>
  <si>
    <t>Чистое движение денежных средств от инвестиционной деятельности</t>
  </si>
  <si>
    <t>Чистое движение денежных средств от финансовой деятельности</t>
  </si>
  <si>
    <t>Чистое увеличение/(уменьшение) денежных средств и их эквивалентов</t>
  </si>
  <si>
    <t>9, 12</t>
  </si>
  <si>
    <t>Эффект изменения резерва под ожидаемые кредитные убытки</t>
  </si>
  <si>
    <t>Эффект от применения МСФО (IFRS) 9, за вычетом эффекта отложенного налога 834 млн. тенге</t>
  </si>
  <si>
    <t>Прочие распределения</t>
  </si>
  <si>
    <t>На 30 июня 2018 г. (неаудировано) (пересчитано)</t>
  </si>
  <si>
    <t>На 1 января 2019 г.</t>
  </si>
  <si>
    <t>Прочий совокупный доход за период</t>
  </si>
  <si>
    <t>Выпуск акций</t>
  </si>
  <si>
    <t>На 30 июня 2019 г.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</si>
</sst>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b/>
      <sz val="7"/>
      <name val="Verdana"/>
      <family val="2"/>
      <charset val="204"/>
    </font>
    <font>
      <sz val="6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65" fontId="0" fillId="0" borderId="0" xfId="4" applyNumberFormat="1" applyFont="1"/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right" vertical="center" wrapText="1" indent="2"/>
    </xf>
    <xf numFmtId="0" fontId="8" fillId="0" borderId="2" xfId="0" applyFont="1" applyBorder="1" applyAlignment="1">
      <alignment horizontal="right" vertical="center" wrapText="1" indent="2"/>
    </xf>
    <xf numFmtId="3" fontId="8" fillId="0" borderId="0" xfId="0" applyNumberFormat="1" applyFont="1" applyAlignment="1">
      <alignment horizontal="right" vertical="center" wrapText="1" indent="2"/>
    </xf>
    <xf numFmtId="3" fontId="8" fillId="0" borderId="1" xfId="0" applyNumberFormat="1" applyFont="1" applyBorder="1" applyAlignment="1">
      <alignment horizontal="right" vertical="center" wrapText="1" indent="2"/>
    </xf>
    <xf numFmtId="3" fontId="7" fillId="0" borderId="1" xfId="0" applyNumberFormat="1" applyFont="1" applyBorder="1" applyAlignment="1">
      <alignment horizontal="right" vertical="center" wrapText="1" indent="2"/>
    </xf>
    <xf numFmtId="0" fontId="11" fillId="0" borderId="0" xfId="0" applyFont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 indent="2"/>
    </xf>
    <xf numFmtId="0" fontId="8" fillId="0" borderId="2" xfId="0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3" xr:uid="{00000000-0005-0000-0000-000003000000}"/>
    <cellStyle name="Финансовый" xfId="4" builtin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H71"/>
  <sheetViews>
    <sheetView tabSelected="1" topLeftCell="A13" zoomScale="90" zoomScaleNormal="90" workbookViewId="0">
      <selection activeCell="Q39" sqref="Q39"/>
    </sheetView>
  </sheetViews>
  <sheetFormatPr defaultRowHeight="15" x14ac:dyDescent="0.25"/>
  <cols>
    <col min="1" max="1" width="55" customWidth="1"/>
    <col min="3" max="4" width="21" style="9" customWidth="1"/>
    <col min="5" max="8" width="9.140625" style="9"/>
  </cols>
  <sheetData>
    <row r="1" spans="1:4" x14ac:dyDescent="0.25">
      <c r="A1" s="1" t="s">
        <v>73</v>
      </c>
    </row>
    <row r="2" spans="1:4" x14ac:dyDescent="0.25">
      <c r="A2" s="1" t="s">
        <v>74</v>
      </c>
    </row>
    <row r="3" spans="1:4" x14ac:dyDescent="0.25">
      <c r="A3" s="1" t="s">
        <v>115</v>
      </c>
    </row>
    <row r="4" spans="1:4" x14ac:dyDescent="0.25">
      <c r="A4" s="1" t="s">
        <v>87</v>
      </c>
    </row>
    <row r="6" spans="1:4" x14ac:dyDescent="0.25">
      <c r="B6" s="12" t="s">
        <v>0</v>
      </c>
      <c r="C6" s="12" t="s">
        <v>118</v>
      </c>
      <c r="D6" s="12" t="s">
        <v>2</v>
      </c>
    </row>
    <row r="7" spans="1:4" x14ac:dyDescent="0.25">
      <c r="B7" s="12" t="s">
        <v>1</v>
      </c>
      <c r="C7" s="12" t="s">
        <v>119</v>
      </c>
      <c r="D7" s="12" t="s">
        <v>76</v>
      </c>
    </row>
    <row r="8" spans="1:4" ht="15.75" thickBot="1" x14ac:dyDescent="0.3">
      <c r="B8" s="3"/>
      <c r="C8" s="15" t="s">
        <v>82</v>
      </c>
      <c r="D8" s="16"/>
    </row>
    <row r="9" spans="1:4" x14ac:dyDescent="0.25">
      <c r="A9" s="4" t="s">
        <v>3</v>
      </c>
      <c r="B9" s="5"/>
      <c r="C9" s="24"/>
      <c r="D9" s="24"/>
    </row>
    <row r="10" spans="1:4" x14ac:dyDescent="0.25">
      <c r="A10" s="4" t="s">
        <v>83</v>
      </c>
      <c r="B10" s="5"/>
      <c r="C10" s="5"/>
      <c r="D10" s="5"/>
    </row>
    <row r="11" spans="1:4" x14ac:dyDescent="0.25">
      <c r="A11" s="7" t="s">
        <v>4</v>
      </c>
      <c r="B11" s="6">
        <v>7</v>
      </c>
      <c r="C11" s="25">
        <v>2715785</v>
      </c>
      <c r="D11" s="25">
        <v>2741395</v>
      </c>
    </row>
    <row r="12" spans="1:4" x14ac:dyDescent="0.25">
      <c r="A12" s="7" t="s">
        <v>5</v>
      </c>
      <c r="B12" s="5"/>
      <c r="C12" s="25">
        <v>10057</v>
      </c>
      <c r="D12" s="25">
        <v>11874</v>
      </c>
    </row>
    <row r="13" spans="1:4" x14ac:dyDescent="0.25">
      <c r="A13" s="7" t="s">
        <v>6</v>
      </c>
      <c r="B13" s="5"/>
      <c r="C13" s="25">
        <v>17096</v>
      </c>
      <c r="D13" s="25">
        <v>15493</v>
      </c>
    </row>
    <row r="14" spans="1:4" x14ac:dyDescent="0.25">
      <c r="A14" s="7" t="s">
        <v>84</v>
      </c>
      <c r="B14" s="5"/>
      <c r="C14" s="25">
        <v>14415</v>
      </c>
      <c r="D14" s="25">
        <v>16866</v>
      </c>
    </row>
    <row r="15" spans="1:4" x14ac:dyDescent="0.25">
      <c r="A15" s="7" t="s">
        <v>7</v>
      </c>
      <c r="B15" s="5"/>
      <c r="C15" s="25">
        <v>5269</v>
      </c>
      <c r="D15" s="25">
        <v>6424</v>
      </c>
    </row>
    <row r="16" spans="1:4" ht="15.75" thickBot="1" x14ac:dyDescent="0.3">
      <c r="A16" s="7" t="s">
        <v>8</v>
      </c>
      <c r="B16" s="6">
        <v>8</v>
      </c>
      <c r="C16" s="26">
        <v>108286</v>
      </c>
      <c r="D16" s="26">
        <v>102800</v>
      </c>
    </row>
    <row r="17" spans="1:6" x14ac:dyDescent="0.25">
      <c r="A17" s="7"/>
      <c r="B17" s="5"/>
      <c r="C17" s="5"/>
      <c r="D17" s="5"/>
    </row>
    <row r="18" spans="1:6" ht="15.75" thickBot="1" x14ac:dyDescent="0.3">
      <c r="A18" s="4" t="s">
        <v>9</v>
      </c>
      <c r="B18" s="5"/>
      <c r="C18" s="27">
        <v>2870908</v>
      </c>
      <c r="D18" s="27">
        <v>2894852</v>
      </c>
      <c r="E18" s="9">
        <f>SUM(C11:C16)-C18</f>
        <v>0</v>
      </c>
      <c r="F18" s="9">
        <f>SUM(D11:D16)-D18</f>
        <v>0</v>
      </c>
    </row>
    <row r="19" spans="1:6" x14ac:dyDescent="0.25">
      <c r="A19" s="7"/>
      <c r="B19" s="5"/>
      <c r="C19" s="5"/>
      <c r="D19" s="5"/>
    </row>
    <row r="20" spans="1:6" x14ac:dyDescent="0.25">
      <c r="A20" s="4" t="s">
        <v>10</v>
      </c>
      <c r="B20" s="5"/>
      <c r="C20" s="5"/>
      <c r="D20" s="5"/>
    </row>
    <row r="21" spans="1:6" x14ac:dyDescent="0.25">
      <c r="A21" s="7" t="s">
        <v>14</v>
      </c>
      <c r="B21" s="6">
        <v>9</v>
      </c>
      <c r="C21" s="25">
        <v>68033</v>
      </c>
      <c r="D21" s="25">
        <v>66606</v>
      </c>
    </row>
    <row r="22" spans="1:6" x14ac:dyDescent="0.25">
      <c r="A22" s="7" t="s">
        <v>13</v>
      </c>
      <c r="B22" s="5"/>
      <c r="C22" s="25">
        <v>14406</v>
      </c>
      <c r="D22" s="25">
        <v>18274</v>
      </c>
    </row>
    <row r="23" spans="1:6" x14ac:dyDescent="0.25">
      <c r="A23" s="7" t="s">
        <v>70</v>
      </c>
      <c r="B23" s="5"/>
      <c r="C23" s="5">
        <v>238</v>
      </c>
      <c r="D23" s="5">
        <v>287</v>
      </c>
    </row>
    <row r="24" spans="1:6" x14ac:dyDescent="0.25">
      <c r="A24" s="7" t="s">
        <v>11</v>
      </c>
      <c r="B24" s="5"/>
      <c r="C24" s="25">
        <v>50309</v>
      </c>
      <c r="D24" s="25">
        <v>35162</v>
      </c>
    </row>
    <row r="25" spans="1:6" x14ac:dyDescent="0.25">
      <c r="A25" s="7" t="s">
        <v>12</v>
      </c>
      <c r="B25" s="6">
        <v>10</v>
      </c>
      <c r="C25" s="25">
        <v>19883</v>
      </c>
      <c r="D25" s="25">
        <v>21639</v>
      </c>
    </row>
    <row r="26" spans="1:6" x14ac:dyDescent="0.25">
      <c r="A26" s="7" t="s">
        <v>120</v>
      </c>
      <c r="B26" s="5"/>
      <c r="C26" s="25">
        <v>2252</v>
      </c>
      <c r="D26" s="25">
        <v>2311</v>
      </c>
    </row>
    <row r="27" spans="1:6" x14ac:dyDescent="0.25">
      <c r="A27" s="7" t="s">
        <v>121</v>
      </c>
      <c r="B27" s="5"/>
      <c r="C27" s="25">
        <v>3076</v>
      </c>
      <c r="D27" s="25">
        <v>3076</v>
      </c>
    </row>
    <row r="28" spans="1:6" ht="15.75" thickBot="1" x14ac:dyDescent="0.3">
      <c r="A28" s="7" t="s">
        <v>15</v>
      </c>
      <c r="B28" s="6">
        <v>11</v>
      </c>
      <c r="C28" s="26">
        <v>61485</v>
      </c>
      <c r="D28" s="26">
        <v>56890</v>
      </c>
    </row>
    <row r="29" spans="1:6" x14ac:dyDescent="0.25">
      <c r="A29" s="7"/>
      <c r="B29" s="5"/>
      <c r="C29" s="5"/>
      <c r="D29" s="5"/>
    </row>
    <row r="30" spans="1:6" x14ac:dyDescent="0.25">
      <c r="A30" s="7"/>
      <c r="B30" s="5"/>
      <c r="C30" s="28">
        <v>219682</v>
      </c>
      <c r="D30" s="28">
        <v>204245</v>
      </c>
      <c r="E30" s="9">
        <f>SUM(C21:C28)-C30</f>
        <v>0</v>
      </c>
      <c r="F30" s="9">
        <f>SUM(D21:D28)-D30</f>
        <v>0</v>
      </c>
    </row>
    <row r="31" spans="1:6" ht="21.75" thickBot="1" x14ac:dyDescent="0.3">
      <c r="A31" s="7" t="s">
        <v>122</v>
      </c>
      <c r="B31" s="6">
        <v>12</v>
      </c>
      <c r="C31" s="26">
        <v>96611</v>
      </c>
      <c r="D31" s="26">
        <v>99336</v>
      </c>
    </row>
    <row r="32" spans="1:6" ht="15.75" thickBot="1" x14ac:dyDescent="0.3">
      <c r="A32" s="4" t="s">
        <v>16</v>
      </c>
      <c r="B32" s="5"/>
      <c r="C32" s="27">
        <v>316293</v>
      </c>
      <c r="D32" s="27">
        <v>303581</v>
      </c>
      <c r="E32" s="9">
        <f>SUM(C30:C31)-C32</f>
        <v>0</v>
      </c>
      <c r="F32" s="9">
        <f>SUM(D30:D31)-D32</f>
        <v>0</v>
      </c>
    </row>
    <row r="33" spans="1:8" x14ac:dyDescent="0.25">
      <c r="A33" s="7"/>
      <c r="B33" s="5"/>
      <c r="C33" s="5"/>
      <c r="D33" s="5"/>
    </row>
    <row r="34" spans="1:8" ht="15.75" thickBot="1" x14ac:dyDescent="0.3">
      <c r="A34" s="4" t="s">
        <v>17</v>
      </c>
      <c r="B34" s="5"/>
      <c r="C34" s="29">
        <v>3187201</v>
      </c>
      <c r="D34" s="29">
        <v>3198433</v>
      </c>
      <c r="E34" s="9">
        <f>C18+C32-C34</f>
        <v>0</v>
      </c>
      <c r="F34" s="9">
        <f>D18+D32-D34</f>
        <v>0</v>
      </c>
    </row>
    <row r="35" spans="1:8" ht="15.75" thickTop="1" x14ac:dyDescent="0.25">
      <c r="A35" s="7"/>
      <c r="B35" s="5"/>
      <c r="C35" s="5"/>
      <c r="D35" s="5"/>
    </row>
    <row r="36" spans="1:8" x14ac:dyDescent="0.25">
      <c r="A36" s="4" t="s">
        <v>18</v>
      </c>
      <c r="B36" s="5"/>
      <c r="C36" s="5"/>
      <c r="D36" s="5"/>
    </row>
    <row r="37" spans="1:8" x14ac:dyDescent="0.25">
      <c r="A37" s="4" t="s">
        <v>19</v>
      </c>
      <c r="B37" s="5"/>
      <c r="C37" s="5"/>
      <c r="D37" s="5"/>
    </row>
    <row r="38" spans="1:8" x14ac:dyDescent="0.25">
      <c r="A38" s="7" t="s">
        <v>20</v>
      </c>
      <c r="B38" s="5"/>
      <c r="C38" s="25">
        <v>1063075</v>
      </c>
      <c r="D38" s="25">
        <v>1062635</v>
      </c>
      <c r="G38" s="9">
        <f>C38-'фо-4'!B23</f>
        <v>0</v>
      </c>
      <c r="H38" s="9">
        <f>D38-'фо-4'!B18</f>
        <v>0</v>
      </c>
    </row>
    <row r="39" spans="1:8" x14ac:dyDescent="0.25">
      <c r="A39" s="7" t="s">
        <v>123</v>
      </c>
      <c r="B39" s="5"/>
      <c r="C39" s="5"/>
      <c r="D39" s="5">
        <v>290</v>
      </c>
      <c r="G39" s="9">
        <f>C39-'фо-4'!C23</f>
        <v>0</v>
      </c>
      <c r="H39" s="9">
        <f>D39-'фо-4'!C18</f>
        <v>0</v>
      </c>
    </row>
    <row r="40" spans="1:8" x14ac:dyDescent="0.25">
      <c r="A40" s="7" t="s">
        <v>21</v>
      </c>
      <c r="B40" s="6">
        <v>13</v>
      </c>
      <c r="C40" s="25">
        <v>-36587</v>
      </c>
      <c r="D40" s="25">
        <v>-56579</v>
      </c>
      <c r="G40" s="9">
        <f>C40-'фо-4'!D23</f>
        <v>0</v>
      </c>
      <c r="H40" s="9">
        <f>D40-'фо-4'!D18</f>
        <v>0</v>
      </c>
    </row>
    <row r="41" spans="1:8" x14ac:dyDescent="0.25">
      <c r="A41" s="7" t="s">
        <v>22</v>
      </c>
      <c r="B41" s="5"/>
      <c r="C41" s="25">
        <v>6317</v>
      </c>
      <c r="D41" s="25">
        <v>5892</v>
      </c>
      <c r="G41" s="9">
        <f>C41-'фо-4'!E23</f>
        <v>0</v>
      </c>
      <c r="H41" s="9">
        <f>D41-'фо-4'!E18</f>
        <v>0</v>
      </c>
    </row>
    <row r="42" spans="1:8" ht="15.75" thickBot="1" x14ac:dyDescent="0.3">
      <c r="A42" s="7" t="s">
        <v>23</v>
      </c>
      <c r="B42" s="5"/>
      <c r="C42" s="26">
        <v>99035</v>
      </c>
      <c r="D42" s="26">
        <v>102243</v>
      </c>
      <c r="G42" s="9">
        <f>C42-'фо-4'!F23</f>
        <v>0</v>
      </c>
      <c r="H42" s="9">
        <f>D42-'фо-4'!F18</f>
        <v>0</v>
      </c>
    </row>
    <row r="43" spans="1:8" x14ac:dyDescent="0.25">
      <c r="A43" s="7"/>
      <c r="B43" s="5"/>
      <c r="C43" s="5"/>
      <c r="D43" s="5"/>
    </row>
    <row r="44" spans="1:8" x14ac:dyDescent="0.25">
      <c r="A44" s="7" t="s">
        <v>85</v>
      </c>
      <c r="B44" s="5"/>
      <c r="C44" s="25">
        <v>1131840</v>
      </c>
      <c r="D44" s="25">
        <v>1114481</v>
      </c>
      <c r="E44" s="9">
        <f>SUM(C38:C42)-C44</f>
        <v>0</v>
      </c>
      <c r="F44" s="9">
        <f>SUM(D38:D42)-D44</f>
        <v>0</v>
      </c>
      <c r="G44" s="9">
        <f>C44-'фо-4'!G23</f>
        <v>0</v>
      </c>
      <c r="H44" s="9">
        <f>D44-'фо-4'!G18</f>
        <v>0</v>
      </c>
    </row>
    <row r="45" spans="1:8" ht="15.75" thickBot="1" x14ac:dyDescent="0.3">
      <c r="A45" s="7" t="s">
        <v>86</v>
      </c>
      <c r="B45" s="5"/>
      <c r="C45" s="26">
        <v>26706</v>
      </c>
      <c r="D45" s="26">
        <v>26354</v>
      </c>
      <c r="G45" s="9">
        <f>C45-'фо-4'!H23</f>
        <v>0</v>
      </c>
      <c r="H45" s="9">
        <f>D45-'фо-4'!H18</f>
        <v>0</v>
      </c>
    </row>
    <row r="46" spans="1:8" x14ac:dyDescent="0.25">
      <c r="A46" s="7"/>
      <c r="B46" s="5"/>
      <c r="C46" s="5"/>
      <c r="D46" s="5"/>
    </row>
    <row r="47" spans="1:8" ht="15.75" thickBot="1" x14ac:dyDescent="0.3">
      <c r="A47" s="4" t="s">
        <v>24</v>
      </c>
      <c r="B47" s="5"/>
      <c r="C47" s="27">
        <v>1158546</v>
      </c>
      <c r="D47" s="27">
        <v>1140835</v>
      </c>
      <c r="E47" s="9">
        <f>SUM(C44:C45)-C47</f>
        <v>0</v>
      </c>
      <c r="F47" s="9">
        <f>SUM(D44:D45)-D47</f>
        <v>0</v>
      </c>
      <c r="G47" s="9">
        <f>C47-'фо-4'!I23</f>
        <v>0</v>
      </c>
      <c r="H47" s="9">
        <f>D47-'фо-4'!I18</f>
        <v>0</v>
      </c>
    </row>
    <row r="48" spans="1:8" x14ac:dyDescent="0.25">
      <c r="A48" s="4" t="s">
        <v>26</v>
      </c>
      <c r="B48" s="17"/>
      <c r="C48" s="18"/>
      <c r="D48" s="18"/>
    </row>
    <row r="49" spans="1:6" x14ac:dyDescent="0.25">
      <c r="A49" s="7" t="s">
        <v>27</v>
      </c>
      <c r="B49" s="6">
        <v>14</v>
      </c>
      <c r="C49" s="19">
        <v>1317490</v>
      </c>
      <c r="D49" s="19">
        <v>1207113</v>
      </c>
    </row>
    <row r="50" spans="1:6" x14ac:dyDescent="0.25">
      <c r="A50" s="7" t="s">
        <v>88</v>
      </c>
      <c r="B50" s="6"/>
      <c r="C50" s="19">
        <v>236411</v>
      </c>
      <c r="D50" s="19">
        <v>226338</v>
      </c>
    </row>
    <row r="51" spans="1:6" x14ac:dyDescent="0.25">
      <c r="A51" s="7" t="s">
        <v>28</v>
      </c>
      <c r="B51" s="6"/>
      <c r="C51" s="19">
        <v>32013</v>
      </c>
      <c r="D51" s="19">
        <v>31948</v>
      </c>
    </row>
    <row r="52" spans="1:6" x14ac:dyDescent="0.25">
      <c r="A52" s="7" t="s">
        <v>124</v>
      </c>
      <c r="B52" s="6">
        <v>15</v>
      </c>
      <c r="C52" s="19">
        <v>28024</v>
      </c>
      <c r="D52" s="19">
        <v>16395</v>
      </c>
    </row>
    <row r="53" spans="1:6" ht="15.75" thickBot="1" x14ac:dyDescent="0.3">
      <c r="A53" s="7" t="s">
        <v>71</v>
      </c>
      <c r="B53" s="6">
        <v>16</v>
      </c>
      <c r="C53" s="20">
        <v>20787</v>
      </c>
      <c r="D53" s="20">
        <v>20984</v>
      </c>
    </row>
    <row r="54" spans="1:6" x14ac:dyDescent="0.25">
      <c r="A54" s="7"/>
      <c r="B54" s="6"/>
      <c r="C54" s="17"/>
      <c r="D54" s="17"/>
    </row>
    <row r="55" spans="1:6" ht="15.75" thickBot="1" x14ac:dyDescent="0.3">
      <c r="A55" s="4" t="s">
        <v>29</v>
      </c>
      <c r="B55" s="6"/>
      <c r="C55" s="21">
        <v>1634725</v>
      </c>
      <c r="D55" s="21">
        <v>1502778</v>
      </c>
      <c r="E55" s="9">
        <f>SUM(C49:C53)-C55</f>
        <v>0</v>
      </c>
      <c r="F55" s="9">
        <f>SUM(D49:D53)-D55</f>
        <v>0</v>
      </c>
    </row>
    <row r="56" spans="1:6" x14ac:dyDescent="0.25">
      <c r="A56" s="7"/>
      <c r="B56" s="6"/>
      <c r="C56" s="17"/>
      <c r="D56" s="17"/>
    </row>
    <row r="57" spans="1:6" x14ac:dyDescent="0.25">
      <c r="A57" s="4" t="s">
        <v>30</v>
      </c>
      <c r="B57" s="6"/>
      <c r="C57" s="17"/>
      <c r="D57" s="17"/>
    </row>
    <row r="58" spans="1:6" x14ac:dyDescent="0.25">
      <c r="A58" s="7" t="s">
        <v>27</v>
      </c>
      <c r="B58" s="6">
        <v>14</v>
      </c>
      <c r="C58" s="19">
        <v>41264</v>
      </c>
      <c r="D58" s="19">
        <v>175164</v>
      </c>
    </row>
    <row r="59" spans="1:6" x14ac:dyDescent="0.25">
      <c r="A59" s="7" t="s">
        <v>89</v>
      </c>
      <c r="B59" s="6">
        <v>17</v>
      </c>
      <c r="C59" s="19">
        <v>97806</v>
      </c>
      <c r="D59" s="19">
        <v>140222</v>
      </c>
    </row>
    <row r="60" spans="1:6" x14ac:dyDescent="0.25">
      <c r="A60" s="7" t="s">
        <v>31</v>
      </c>
      <c r="B60" s="6"/>
      <c r="C60" s="19">
        <v>10449</v>
      </c>
      <c r="D60" s="19">
        <v>9738</v>
      </c>
    </row>
    <row r="61" spans="1:6" x14ac:dyDescent="0.25">
      <c r="A61" s="7" t="s">
        <v>28</v>
      </c>
      <c r="B61" s="6"/>
      <c r="C61" s="19">
        <v>2797</v>
      </c>
      <c r="D61" s="19">
        <v>2797</v>
      </c>
    </row>
    <row r="62" spans="1:6" x14ac:dyDescent="0.25">
      <c r="A62" s="7" t="s">
        <v>124</v>
      </c>
      <c r="B62" s="6">
        <v>15</v>
      </c>
      <c r="C62" s="19">
        <v>5400</v>
      </c>
      <c r="D62" s="19">
        <v>1677</v>
      </c>
    </row>
    <row r="63" spans="1:6" x14ac:dyDescent="0.25">
      <c r="A63" s="7" t="s">
        <v>125</v>
      </c>
      <c r="B63" s="6">
        <v>18</v>
      </c>
      <c r="C63" s="19">
        <v>79889</v>
      </c>
      <c r="D63" s="19">
        <v>69010</v>
      </c>
    </row>
    <row r="64" spans="1:6" x14ac:dyDescent="0.25">
      <c r="A64" s="7" t="s">
        <v>126</v>
      </c>
      <c r="B64" s="6"/>
      <c r="C64" s="19">
        <v>3747</v>
      </c>
      <c r="D64" s="19">
        <v>5582</v>
      </c>
    </row>
    <row r="65" spans="1:6" ht="15.75" thickBot="1" x14ac:dyDescent="0.3">
      <c r="A65" s="7" t="s">
        <v>72</v>
      </c>
      <c r="B65" s="6">
        <v>16</v>
      </c>
      <c r="C65" s="20">
        <v>75818</v>
      </c>
      <c r="D65" s="20">
        <v>68418</v>
      </c>
    </row>
    <row r="66" spans="1:6" x14ac:dyDescent="0.25">
      <c r="A66" s="22"/>
      <c r="B66" s="7"/>
      <c r="C66" s="31">
        <v>317170</v>
      </c>
      <c r="D66" s="31">
        <v>472608</v>
      </c>
      <c r="E66" s="9">
        <f>SUM(C58:C65)-C66</f>
        <v>0</v>
      </c>
      <c r="F66" s="9">
        <f>SUM(D58:D65)-D66</f>
        <v>0</v>
      </c>
    </row>
    <row r="67" spans="1:6" ht="21.75" thickBot="1" x14ac:dyDescent="0.3">
      <c r="A67" s="7" t="s">
        <v>127</v>
      </c>
      <c r="B67" s="6">
        <v>12</v>
      </c>
      <c r="C67" s="20">
        <v>76760</v>
      </c>
      <c r="D67" s="20">
        <v>82212</v>
      </c>
    </row>
    <row r="68" spans="1:6" ht="15.75" thickBot="1" x14ac:dyDescent="0.3">
      <c r="A68" s="4" t="s">
        <v>32</v>
      </c>
      <c r="B68" s="6"/>
      <c r="C68" s="21">
        <v>393930</v>
      </c>
      <c r="D68" s="21">
        <v>554820</v>
      </c>
      <c r="E68" s="9">
        <f>SUM(C66:C67)-C68</f>
        <v>0</v>
      </c>
      <c r="F68" s="9">
        <f>SUM(D66:D67)-D68</f>
        <v>0</v>
      </c>
    </row>
    <row r="69" spans="1:6" ht="15.75" thickBot="1" x14ac:dyDescent="0.3">
      <c r="A69" s="4" t="s">
        <v>33</v>
      </c>
      <c r="B69" s="6"/>
      <c r="C69" s="21">
        <v>2028655</v>
      </c>
      <c r="D69" s="21">
        <v>2057598</v>
      </c>
      <c r="E69" s="9">
        <f>C55+C68-C69</f>
        <v>0</v>
      </c>
      <c r="F69" s="9">
        <f>D55+D68-D69</f>
        <v>0</v>
      </c>
    </row>
    <row r="70" spans="1:6" ht="15.75" thickBot="1" x14ac:dyDescent="0.3">
      <c r="A70" s="4" t="s">
        <v>34</v>
      </c>
      <c r="B70" s="6"/>
      <c r="C70" s="23">
        <v>3187201</v>
      </c>
      <c r="D70" s="23">
        <v>3198433</v>
      </c>
      <c r="E70" s="9">
        <f>C47+C69-C70</f>
        <v>0</v>
      </c>
      <c r="F70" s="9">
        <f>D47+D69-D70</f>
        <v>0</v>
      </c>
    </row>
    <row r="71" spans="1:6" ht="15.75" thickTop="1" x14ac:dyDescent="0.25">
      <c r="E71" s="9">
        <f>C34-C70</f>
        <v>0</v>
      </c>
      <c r="F71" s="9">
        <f>D34-D70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P53"/>
  <sheetViews>
    <sheetView topLeftCell="A22" zoomScale="90" zoomScaleNormal="90" workbookViewId="0">
      <selection activeCell="G53" sqref="G53:J53"/>
    </sheetView>
  </sheetViews>
  <sheetFormatPr defaultRowHeight="15" x14ac:dyDescent="0.25"/>
  <cols>
    <col min="1" max="1" width="63.42578125" customWidth="1"/>
    <col min="3" max="6" width="14.28515625" style="9" customWidth="1"/>
    <col min="7" max="16" width="9.140625" style="9"/>
  </cols>
  <sheetData>
    <row r="1" spans="1:10" x14ac:dyDescent="0.25">
      <c r="A1" s="1" t="s">
        <v>73</v>
      </c>
    </row>
    <row r="2" spans="1:10" x14ac:dyDescent="0.25">
      <c r="A2" s="1" t="s">
        <v>75</v>
      </c>
    </row>
    <row r="3" spans="1:10" x14ac:dyDescent="0.25">
      <c r="A3" s="2" t="s">
        <v>116</v>
      </c>
    </row>
    <row r="4" spans="1:10" x14ac:dyDescent="0.25">
      <c r="A4" s="1" t="s">
        <v>87</v>
      </c>
    </row>
    <row r="6" spans="1:10" x14ac:dyDescent="0.25">
      <c r="A6" s="13"/>
      <c r="B6" s="14" t="s">
        <v>25</v>
      </c>
      <c r="C6" s="14" t="s">
        <v>128</v>
      </c>
      <c r="D6" s="14"/>
      <c r="E6" s="14" t="s">
        <v>130</v>
      </c>
      <c r="F6" s="14"/>
    </row>
    <row r="7" spans="1:10" ht="15.75" thickBot="1" x14ac:dyDescent="0.3">
      <c r="A7" s="13"/>
      <c r="B7" s="14"/>
      <c r="C7" s="30" t="s">
        <v>129</v>
      </c>
      <c r="D7" s="30"/>
      <c r="E7" s="30"/>
      <c r="F7" s="30"/>
    </row>
    <row r="8" spans="1:10" ht="21.75" thickBot="1" x14ac:dyDescent="0.3">
      <c r="A8" s="7"/>
      <c r="B8" s="5"/>
      <c r="C8" s="15" t="s">
        <v>131</v>
      </c>
      <c r="D8" s="32" t="s">
        <v>132</v>
      </c>
      <c r="E8" s="15" t="s">
        <v>131</v>
      </c>
      <c r="F8" s="32" t="s">
        <v>132</v>
      </c>
    </row>
    <row r="9" spans="1:10" x14ac:dyDescent="0.25">
      <c r="A9" s="4" t="s">
        <v>35</v>
      </c>
      <c r="B9" s="5"/>
      <c r="C9" s="5"/>
      <c r="D9" s="5"/>
      <c r="E9" s="5"/>
      <c r="F9" s="5"/>
    </row>
    <row r="10" spans="1:10" x14ac:dyDescent="0.25">
      <c r="A10" s="4" t="s">
        <v>36</v>
      </c>
      <c r="B10" s="5"/>
      <c r="C10" s="5"/>
      <c r="D10" s="5"/>
      <c r="E10" s="5"/>
      <c r="F10" s="5"/>
    </row>
    <row r="11" spans="1:10" x14ac:dyDescent="0.25">
      <c r="A11" s="7" t="s">
        <v>37</v>
      </c>
      <c r="B11" s="6">
        <v>19</v>
      </c>
      <c r="C11" s="25">
        <v>230373</v>
      </c>
      <c r="D11" s="25">
        <v>208383</v>
      </c>
      <c r="E11" s="25">
        <v>433333</v>
      </c>
      <c r="F11" s="25">
        <v>403789</v>
      </c>
    </row>
    <row r="12" spans="1:10" x14ac:dyDescent="0.25">
      <c r="A12" s="7" t="s">
        <v>38</v>
      </c>
      <c r="B12" s="6">
        <v>19</v>
      </c>
      <c r="C12" s="25">
        <v>20668</v>
      </c>
      <c r="D12" s="25">
        <v>20087</v>
      </c>
      <c r="E12" s="25">
        <v>40186</v>
      </c>
      <c r="F12" s="25">
        <v>37829</v>
      </c>
    </row>
    <row r="13" spans="1:10" x14ac:dyDescent="0.25">
      <c r="A13" s="7" t="s">
        <v>39</v>
      </c>
      <c r="B13" s="5"/>
      <c r="C13" s="25">
        <v>5487</v>
      </c>
      <c r="D13" s="25">
        <v>4922</v>
      </c>
      <c r="E13" s="25">
        <v>10104</v>
      </c>
      <c r="F13" s="25">
        <v>9121</v>
      </c>
    </row>
    <row r="14" spans="1:10" ht="15.75" thickBot="1" x14ac:dyDescent="0.3">
      <c r="A14" s="7" t="s">
        <v>40</v>
      </c>
      <c r="B14" s="6">
        <v>20</v>
      </c>
      <c r="C14" s="26">
        <v>15150</v>
      </c>
      <c r="D14" s="26">
        <v>23959</v>
      </c>
      <c r="E14" s="26">
        <v>33117</v>
      </c>
      <c r="F14" s="26">
        <v>43601</v>
      </c>
    </row>
    <row r="15" spans="1:10" x14ac:dyDescent="0.25">
      <c r="A15" s="7"/>
      <c r="B15" s="5"/>
      <c r="C15" s="5"/>
      <c r="D15" s="5"/>
      <c r="E15" s="5"/>
      <c r="F15" s="5"/>
    </row>
    <row r="16" spans="1:10" x14ac:dyDescent="0.25">
      <c r="A16" s="4" t="s">
        <v>41</v>
      </c>
      <c r="B16" s="5"/>
      <c r="C16" s="28">
        <v>271678</v>
      </c>
      <c r="D16" s="28">
        <v>257351</v>
      </c>
      <c r="E16" s="28">
        <v>516740</v>
      </c>
      <c r="F16" s="28">
        <v>494340</v>
      </c>
      <c r="G16" s="9">
        <f>SUM(C11:C14)-C16</f>
        <v>0</v>
      </c>
      <c r="H16" s="9">
        <f t="shared" ref="H16:J16" si="0">SUM(D11:D14)-D16</f>
        <v>0</v>
      </c>
      <c r="I16" s="9">
        <f t="shared" si="0"/>
        <v>0</v>
      </c>
      <c r="J16" s="9">
        <f t="shared" si="0"/>
        <v>0</v>
      </c>
    </row>
    <row r="17" spans="1:10" x14ac:dyDescent="0.25">
      <c r="A17" s="7"/>
      <c r="B17" s="5"/>
      <c r="C17" s="5"/>
      <c r="D17" s="5"/>
      <c r="E17" s="5"/>
      <c r="F17" s="5"/>
    </row>
    <row r="18" spans="1:10" ht="15.75" thickBot="1" x14ac:dyDescent="0.3">
      <c r="A18" s="7" t="s">
        <v>42</v>
      </c>
      <c r="B18" s="6">
        <v>21</v>
      </c>
      <c r="C18" s="26">
        <v>-196678</v>
      </c>
      <c r="D18" s="26">
        <v>-191566</v>
      </c>
      <c r="E18" s="26">
        <v>-400873</v>
      </c>
      <c r="F18" s="26">
        <v>-387131</v>
      </c>
    </row>
    <row r="19" spans="1:10" x14ac:dyDescent="0.25">
      <c r="A19" s="7"/>
      <c r="B19" s="5"/>
      <c r="C19" s="5"/>
      <c r="D19" s="5"/>
      <c r="E19" s="5"/>
      <c r="F19" s="5"/>
    </row>
    <row r="20" spans="1:10" x14ac:dyDescent="0.25">
      <c r="A20" s="4" t="s">
        <v>43</v>
      </c>
      <c r="B20" s="5"/>
      <c r="C20" s="28">
        <v>75000</v>
      </c>
      <c r="D20" s="28">
        <v>65785</v>
      </c>
      <c r="E20" s="28">
        <v>115867</v>
      </c>
      <c r="F20" s="28">
        <v>107209</v>
      </c>
      <c r="G20" s="9">
        <f>SUM(C16:C18)-C20</f>
        <v>0</v>
      </c>
      <c r="H20" s="9">
        <f t="shared" ref="H20:J20" si="1">SUM(D16:D18)-D20</f>
        <v>0</v>
      </c>
      <c r="I20" s="9">
        <f t="shared" si="1"/>
        <v>0</v>
      </c>
      <c r="J20" s="9">
        <f t="shared" si="1"/>
        <v>0</v>
      </c>
    </row>
    <row r="21" spans="1:10" x14ac:dyDescent="0.25">
      <c r="A21" s="7"/>
      <c r="B21" s="5"/>
      <c r="C21" s="5"/>
      <c r="D21" s="5"/>
      <c r="E21" s="5"/>
      <c r="F21" s="5"/>
    </row>
    <row r="22" spans="1:10" x14ac:dyDescent="0.25">
      <c r="A22" s="7" t="s">
        <v>44</v>
      </c>
      <c r="B22" s="6">
        <v>22</v>
      </c>
      <c r="C22" s="25">
        <v>-18420</v>
      </c>
      <c r="D22" s="25">
        <v>-21751</v>
      </c>
      <c r="E22" s="25">
        <v>-45482</v>
      </c>
      <c r="F22" s="25">
        <v>-44073</v>
      </c>
    </row>
    <row r="23" spans="1:10" x14ac:dyDescent="0.25">
      <c r="A23" s="7" t="s">
        <v>46</v>
      </c>
      <c r="B23" s="5"/>
      <c r="C23" s="5">
        <v>823</v>
      </c>
      <c r="D23" s="25">
        <v>3358</v>
      </c>
      <c r="E23" s="25">
        <v>1761</v>
      </c>
      <c r="F23" s="25">
        <v>5766</v>
      </c>
    </row>
    <row r="24" spans="1:10" x14ac:dyDescent="0.25">
      <c r="A24" s="7" t="s">
        <v>45</v>
      </c>
      <c r="B24" s="6">
        <v>23</v>
      </c>
      <c r="C24" s="25">
        <v>-24844</v>
      </c>
      <c r="D24" s="25">
        <v>-26825</v>
      </c>
      <c r="E24" s="25">
        <v>-49331</v>
      </c>
      <c r="F24" s="25">
        <v>-48999</v>
      </c>
    </row>
    <row r="25" spans="1:10" x14ac:dyDescent="0.25">
      <c r="A25" s="7" t="s">
        <v>133</v>
      </c>
      <c r="B25" s="5"/>
      <c r="C25" s="25">
        <v>-6890</v>
      </c>
      <c r="D25" s="25">
        <v>-48272</v>
      </c>
      <c r="E25" s="5">
        <v>-794</v>
      </c>
      <c r="F25" s="25">
        <v>-14272</v>
      </c>
    </row>
    <row r="26" spans="1:10" ht="21" x14ac:dyDescent="0.25">
      <c r="A26" s="7" t="s">
        <v>91</v>
      </c>
      <c r="B26" s="5"/>
      <c r="C26" s="25">
        <v>1531</v>
      </c>
      <c r="D26" s="25">
        <v>-2709</v>
      </c>
      <c r="E26" s="25">
        <v>2703</v>
      </c>
      <c r="F26" s="25">
        <v>-4856</v>
      </c>
    </row>
    <row r="27" spans="1:10" x14ac:dyDescent="0.25">
      <c r="A27" s="7" t="s">
        <v>47</v>
      </c>
      <c r="B27" s="5"/>
      <c r="C27" s="25">
        <v>-3860</v>
      </c>
      <c r="D27" s="25">
        <v>-5408</v>
      </c>
      <c r="E27" s="25">
        <v>-7087</v>
      </c>
      <c r="F27" s="25">
        <v>-6327</v>
      </c>
    </row>
    <row r="28" spans="1:10" ht="15.75" thickBot="1" x14ac:dyDescent="0.3">
      <c r="A28" s="7" t="s">
        <v>134</v>
      </c>
      <c r="B28" s="5"/>
      <c r="C28" s="26">
        <v>-1765</v>
      </c>
      <c r="D28" s="33">
        <v>771</v>
      </c>
      <c r="E28" s="33">
        <v>-799</v>
      </c>
      <c r="F28" s="26">
        <v>1445</v>
      </c>
    </row>
    <row r="29" spans="1:10" x14ac:dyDescent="0.25">
      <c r="A29" s="7"/>
      <c r="B29" s="5"/>
      <c r="C29" s="5"/>
      <c r="D29" s="5"/>
      <c r="E29" s="5"/>
      <c r="F29" s="5"/>
    </row>
    <row r="30" spans="1:10" x14ac:dyDescent="0.25">
      <c r="A30" s="4" t="s">
        <v>135</v>
      </c>
      <c r="B30" s="5"/>
      <c r="C30" s="28">
        <v>21575</v>
      </c>
      <c r="D30" s="28">
        <v>-35051</v>
      </c>
      <c r="E30" s="28">
        <v>16838</v>
      </c>
      <c r="F30" s="28">
        <v>-4107</v>
      </c>
      <c r="G30" s="9">
        <f>SUM(C20:C28)-C30</f>
        <v>0</v>
      </c>
      <c r="H30" s="9">
        <f t="shared" ref="H30:J30" si="2">SUM(D20:D28)-D30</f>
        <v>0</v>
      </c>
      <c r="I30" s="9">
        <f t="shared" si="2"/>
        <v>0</v>
      </c>
      <c r="J30" s="9">
        <f t="shared" si="2"/>
        <v>0</v>
      </c>
    </row>
    <row r="31" spans="1:10" ht="15.75" thickBot="1" x14ac:dyDescent="0.3">
      <c r="A31" s="7" t="s">
        <v>136</v>
      </c>
      <c r="B31" s="5"/>
      <c r="C31" s="26">
        <v>-11220</v>
      </c>
      <c r="D31" s="26">
        <v>8603</v>
      </c>
      <c r="E31" s="26">
        <v>-11900</v>
      </c>
      <c r="F31" s="33">
        <v>-959</v>
      </c>
    </row>
    <row r="32" spans="1:10" ht="21" x14ac:dyDescent="0.25">
      <c r="A32" s="4" t="s">
        <v>137</v>
      </c>
      <c r="B32" s="5"/>
      <c r="C32" s="28">
        <v>10355</v>
      </c>
      <c r="D32" s="28">
        <v>-26448</v>
      </c>
      <c r="E32" s="28">
        <v>4938</v>
      </c>
      <c r="F32" s="28">
        <v>-5066</v>
      </c>
      <c r="G32" s="9">
        <f>SUM(C30:C31)-C32</f>
        <v>0</v>
      </c>
      <c r="H32" s="9">
        <f t="shared" ref="H32:J32" si="3">SUM(D30:D31)-D32</f>
        <v>0</v>
      </c>
      <c r="I32" s="9">
        <f t="shared" si="3"/>
        <v>0</v>
      </c>
      <c r="J32" s="9">
        <f t="shared" si="3"/>
        <v>0</v>
      </c>
    </row>
    <row r="33" spans="1:10" x14ac:dyDescent="0.25">
      <c r="A33" s="7"/>
      <c r="B33" s="5"/>
      <c r="C33" s="5"/>
      <c r="D33" s="5"/>
      <c r="E33" s="5"/>
      <c r="F33" s="5"/>
    </row>
    <row r="34" spans="1:10" x14ac:dyDescent="0.25">
      <c r="A34" s="4" t="s">
        <v>48</v>
      </c>
      <c r="B34" s="5"/>
      <c r="C34" s="5"/>
      <c r="D34" s="5"/>
      <c r="E34" s="5"/>
      <c r="F34" s="5"/>
    </row>
    <row r="35" spans="1:10" ht="15.75" thickBot="1" x14ac:dyDescent="0.3">
      <c r="A35" s="7" t="s">
        <v>138</v>
      </c>
      <c r="B35" s="6">
        <v>12</v>
      </c>
      <c r="C35" s="26">
        <v>-4662</v>
      </c>
      <c r="D35" s="33">
        <v>-238</v>
      </c>
      <c r="E35" s="26">
        <v>-7794</v>
      </c>
      <c r="F35" s="33">
        <v>-214</v>
      </c>
    </row>
    <row r="36" spans="1:10" ht="15.75" thickBot="1" x14ac:dyDescent="0.3">
      <c r="A36" s="4" t="s">
        <v>139</v>
      </c>
      <c r="B36" s="5"/>
      <c r="C36" s="29">
        <v>5693</v>
      </c>
      <c r="D36" s="29">
        <v>-26686</v>
      </c>
      <c r="E36" s="29">
        <v>-2856</v>
      </c>
      <c r="F36" s="29">
        <v>-5280</v>
      </c>
      <c r="G36" s="9">
        <f>SUM(C32:C35)-C36</f>
        <v>0</v>
      </c>
      <c r="H36" s="9">
        <f t="shared" ref="H36:J36" si="4">SUM(D32:D35)-D36</f>
        <v>0</v>
      </c>
      <c r="I36" s="9">
        <f t="shared" si="4"/>
        <v>0</v>
      </c>
      <c r="J36" s="9">
        <f t="shared" si="4"/>
        <v>0</v>
      </c>
    </row>
    <row r="37" spans="1:10" ht="21.75" thickTop="1" x14ac:dyDescent="0.25">
      <c r="A37" s="4" t="s">
        <v>140</v>
      </c>
      <c r="B37" s="6"/>
      <c r="C37" s="5"/>
      <c r="D37" s="5"/>
      <c r="E37" s="5"/>
      <c r="F37" s="5"/>
    </row>
    <row r="38" spans="1:10" ht="21" x14ac:dyDescent="0.25">
      <c r="A38" s="10" t="s">
        <v>93</v>
      </c>
      <c r="B38" s="6"/>
      <c r="C38" s="5"/>
      <c r="D38" s="5"/>
      <c r="E38" s="5"/>
      <c r="F38" s="5"/>
    </row>
    <row r="39" spans="1:10" ht="21" x14ac:dyDescent="0.25">
      <c r="A39" s="7" t="s">
        <v>141</v>
      </c>
      <c r="B39" s="6"/>
      <c r="C39" s="25">
        <v>-1538</v>
      </c>
      <c r="D39" s="25">
        <v>-2722</v>
      </c>
      <c r="E39" s="5">
        <v>987</v>
      </c>
      <c r="F39" s="5">
        <v>-756</v>
      </c>
    </row>
    <row r="40" spans="1:10" ht="21" x14ac:dyDescent="0.25">
      <c r="A40" s="7" t="s">
        <v>142</v>
      </c>
      <c r="B40" s="6" t="s">
        <v>143</v>
      </c>
      <c r="C40" s="5" t="s">
        <v>63</v>
      </c>
      <c r="D40" s="5" t="s">
        <v>63</v>
      </c>
      <c r="E40" s="25">
        <v>19005</v>
      </c>
      <c r="F40" s="5" t="s">
        <v>63</v>
      </c>
    </row>
    <row r="41" spans="1:10" ht="21.75" thickBot="1" x14ac:dyDescent="0.3">
      <c r="A41" s="7" t="s">
        <v>144</v>
      </c>
      <c r="B41" s="6"/>
      <c r="C41" s="33">
        <v>-21</v>
      </c>
      <c r="D41" s="33">
        <v>114</v>
      </c>
      <c r="E41" s="33">
        <v>425</v>
      </c>
      <c r="F41" s="33">
        <v>100</v>
      </c>
    </row>
    <row r="42" spans="1:10" ht="15.75" thickBot="1" x14ac:dyDescent="0.3">
      <c r="A42" s="4" t="s">
        <v>110</v>
      </c>
      <c r="B42" s="6"/>
      <c r="C42" s="27">
        <v>-1559</v>
      </c>
      <c r="D42" s="27">
        <v>-2608</v>
      </c>
      <c r="E42" s="27">
        <v>20417</v>
      </c>
      <c r="F42" s="34">
        <v>-656</v>
      </c>
      <c r="G42" s="9">
        <f>SUM(C39:C41)-C42</f>
        <v>0</v>
      </c>
      <c r="H42" s="9">
        <f t="shared" ref="H42:J42" si="5">SUM(D39:D41)-D42</f>
        <v>0</v>
      </c>
      <c r="I42" s="9">
        <f t="shared" si="5"/>
        <v>0</v>
      </c>
      <c r="J42" s="9">
        <f t="shared" si="5"/>
        <v>0</v>
      </c>
    </row>
    <row r="43" spans="1:10" ht="15.75" thickBot="1" x14ac:dyDescent="0.3">
      <c r="A43" s="4" t="s">
        <v>145</v>
      </c>
      <c r="B43" s="6"/>
      <c r="C43" s="29">
        <v>4134</v>
      </c>
      <c r="D43" s="29">
        <v>-29294</v>
      </c>
      <c r="E43" s="29">
        <v>17561</v>
      </c>
      <c r="F43" s="29">
        <v>-5936</v>
      </c>
      <c r="G43" s="9">
        <f>C36+C42-C43</f>
        <v>0</v>
      </c>
      <c r="H43" s="9">
        <f t="shared" ref="H43:J43" si="6">D36+D42-D43</f>
        <v>0</v>
      </c>
      <c r="I43" s="9">
        <f t="shared" si="6"/>
        <v>0</v>
      </c>
      <c r="J43" s="9">
        <f t="shared" si="6"/>
        <v>0</v>
      </c>
    </row>
    <row r="44" spans="1:10" ht="15.75" thickTop="1" x14ac:dyDescent="0.25">
      <c r="A44" s="4" t="s">
        <v>146</v>
      </c>
      <c r="B44" s="6"/>
      <c r="C44" s="5"/>
      <c r="D44" s="5"/>
      <c r="E44" s="5"/>
      <c r="F44" s="5"/>
    </row>
    <row r="45" spans="1:10" x14ac:dyDescent="0.25">
      <c r="A45" s="7" t="s">
        <v>49</v>
      </c>
      <c r="B45" s="6"/>
      <c r="C45" s="25">
        <v>5432</v>
      </c>
      <c r="D45" s="25">
        <v>-27078</v>
      </c>
      <c r="E45" s="25">
        <v>-3208</v>
      </c>
      <c r="F45" s="25">
        <v>-5754</v>
      </c>
    </row>
    <row r="46" spans="1:10" ht="15.75" thickBot="1" x14ac:dyDescent="0.3">
      <c r="A46" s="7" t="s">
        <v>94</v>
      </c>
      <c r="B46" s="6"/>
      <c r="C46" s="33">
        <v>261</v>
      </c>
      <c r="D46" s="33">
        <v>392</v>
      </c>
      <c r="E46" s="33">
        <v>352</v>
      </c>
      <c r="F46" s="33">
        <v>474</v>
      </c>
    </row>
    <row r="47" spans="1:10" ht="15.75" thickBot="1" x14ac:dyDescent="0.3">
      <c r="A47" s="7"/>
      <c r="B47" s="6"/>
      <c r="C47" s="29">
        <v>5693</v>
      </c>
      <c r="D47" s="29">
        <v>-26686</v>
      </c>
      <c r="E47" s="29">
        <v>-2856</v>
      </c>
      <c r="F47" s="29">
        <v>-5280</v>
      </c>
      <c r="G47" s="9">
        <f>SUM(C45:C46)-C47</f>
        <v>0</v>
      </c>
      <c r="H47" s="9">
        <f t="shared" ref="H47:J47" si="7">SUM(D45:D46)-D47</f>
        <v>0</v>
      </c>
      <c r="I47" s="9">
        <f t="shared" si="7"/>
        <v>0</v>
      </c>
      <c r="J47" s="9">
        <f t="shared" si="7"/>
        <v>0</v>
      </c>
    </row>
    <row r="48" spans="1:10" ht="15.75" thickTop="1" x14ac:dyDescent="0.25">
      <c r="A48" s="4" t="s">
        <v>147</v>
      </c>
      <c r="B48" s="6"/>
      <c r="C48" s="5"/>
      <c r="D48" s="5"/>
      <c r="E48" s="5"/>
      <c r="F48" s="5"/>
    </row>
    <row r="49" spans="1:10" x14ac:dyDescent="0.25">
      <c r="A49" s="7" t="s">
        <v>49</v>
      </c>
      <c r="B49" s="6"/>
      <c r="C49" s="25">
        <v>3873</v>
      </c>
      <c r="D49" s="25">
        <v>-29686</v>
      </c>
      <c r="E49" s="25">
        <v>17209</v>
      </c>
      <c r="F49" s="25">
        <v>-6410</v>
      </c>
    </row>
    <row r="50" spans="1:10" ht="15.75" thickBot="1" x14ac:dyDescent="0.3">
      <c r="A50" s="7" t="s">
        <v>94</v>
      </c>
      <c r="B50" s="6"/>
      <c r="C50" s="33">
        <v>261</v>
      </c>
      <c r="D50" s="33">
        <v>392</v>
      </c>
      <c r="E50" s="33">
        <v>352</v>
      </c>
      <c r="F50" s="33">
        <v>474</v>
      </c>
    </row>
    <row r="51" spans="1:10" ht="15.75" thickBot="1" x14ac:dyDescent="0.3">
      <c r="A51" s="7"/>
      <c r="B51" s="6"/>
      <c r="C51" s="29">
        <v>4134</v>
      </c>
      <c r="D51" s="29">
        <v>-29294</v>
      </c>
      <c r="E51" s="29">
        <v>17561</v>
      </c>
      <c r="F51" s="29">
        <v>-5936</v>
      </c>
      <c r="G51" s="9">
        <f>SUM(C49:C50)-C51</f>
        <v>0</v>
      </c>
      <c r="H51" s="9">
        <f t="shared" ref="H51:J51" si="8">SUM(D49:D50)-D51</f>
        <v>0</v>
      </c>
      <c r="I51" s="9">
        <f t="shared" si="8"/>
        <v>0</v>
      </c>
      <c r="J51" s="9">
        <f t="shared" si="8"/>
        <v>0</v>
      </c>
    </row>
    <row r="52" spans="1:10" ht="21.75" thickTop="1" x14ac:dyDescent="0.25">
      <c r="A52" s="7" t="s">
        <v>148</v>
      </c>
      <c r="B52" s="6">
        <v>24</v>
      </c>
      <c r="C52" s="5">
        <v>11</v>
      </c>
      <c r="D52" s="5">
        <v>-55</v>
      </c>
      <c r="E52" s="5">
        <v>-6</v>
      </c>
      <c r="F52" s="5">
        <v>-12</v>
      </c>
      <c r="G52" s="9">
        <f>C43-C51</f>
        <v>0</v>
      </c>
      <c r="H52" s="9">
        <f t="shared" ref="H52:J52" si="9">D43-D51</f>
        <v>0</v>
      </c>
      <c r="I52" s="9">
        <f t="shared" si="9"/>
        <v>0</v>
      </c>
      <c r="J52" s="9">
        <f t="shared" si="9"/>
        <v>0</v>
      </c>
    </row>
    <row r="53" spans="1:10" ht="21" x14ac:dyDescent="0.25">
      <c r="A53" s="7" t="s">
        <v>149</v>
      </c>
      <c r="B53" s="6">
        <v>24</v>
      </c>
      <c r="C53" s="5">
        <v>20</v>
      </c>
      <c r="D53" s="5">
        <v>-55</v>
      </c>
      <c r="E53" s="5">
        <v>9</v>
      </c>
      <c r="F53" s="5">
        <v>-12</v>
      </c>
      <c r="G53" s="9">
        <f>C36-C47</f>
        <v>0</v>
      </c>
      <c r="H53" s="9">
        <f t="shared" ref="H53:J53" si="10">D36-D47</f>
        <v>0</v>
      </c>
      <c r="I53" s="9">
        <f t="shared" si="10"/>
        <v>0</v>
      </c>
      <c r="J53" s="9">
        <f t="shared" si="10"/>
        <v>0</v>
      </c>
    </row>
  </sheetData>
  <mergeCells count="5">
    <mergeCell ref="A6:A7"/>
    <mergeCell ref="B6:B7"/>
    <mergeCell ref="C6:D6"/>
    <mergeCell ref="E6:F7"/>
    <mergeCell ref="C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M69"/>
  <sheetViews>
    <sheetView topLeftCell="A4" zoomScaleNormal="100" zoomScaleSheetLayoutView="85" workbookViewId="0">
      <selection activeCell="F15" sqref="F15"/>
    </sheetView>
  </sheetViews>
  <sheetFormatPr defaultRowHeight="15" x14ac:dyDescent="0.25"/>
  <cols>
    <col min="1" max="1" width="66.5703125" customWidth="1"/>
    <col min="3" max="4" width="14.85546875" style="9" customWidth="1"/>
    <col min="5" max="6" width="10.5703125" style="9" customWidth="1"/>
    <col min="7" max="13" width="9.140625" style="9"/>
  </cols>
  <sheetData>
    <row r="1" spans="1:4" x14ac:dyDescent="0.25">
      <c r="A1" s="1" t="s">
        <v>73</v>
      </c>
    </row>
    <row r="2" spans="1:4" x14ac:dyDescent="0.25">
      <c r="A2" s="1" t="s">
        <v>77</v>
      </c>
    </row>
    <row r="3" spans="1:4" x14ac:dyDescent="0.25">
      <c r="A3" s="2" t="s">
        <v>117</v>
      </c>
    </row>
    <row r="4" spans="1:4" x14ac:dyDescent="0.25">
      <c r="A4" s="1" t="s">
        <v>87</v>
      </c>
    </row>
    <row r="5" spans="1:4" x14ac:dyDescent="0.25">
      <c r="A5" s="13"/>
      <c r="B5" s="14" t="s">
        <v>25</v>
      </c>
      <c r="C5" s="14" t="s">
        <v>150</v>
      </c>
      <c r="D5" s="14"/>
    </row>
    <row r="6" spans="1:4" ht="15.75" thickBot="1" x14ac:dyDescent="0.3">
      <c r="A6" s="13"/>
      <c r="B6" s="14"/>
      <c r="C6" s="30" t="s">
        <v>129</v>
      </c>
      <c r="D6" s="30"/>
    </row>
    <row r="7" spans="1:4" ht="21.75" thickBot="1" x14ac:dyDescent="0.3">
      <c r="A7" s="7"/>
      <c r="B7" s="5"/>
      <c r="C7" s="15" t="s">
        <v>131</v>
      </c>
      <c r="D7" s="32" t="s">
        <v>132</v>
      </c>
    </row>
    <row r="8" spans="1:4" x14ac:dyDescent="0.25">
      <c r="A8" s="4" t="s">
        <v>50</v>
      </c>
      <c r="B8" s="5"/>
      <c r="C8" s="5"/>
      <c r="D8" s="5"/>
    </row>
    <row r="9" spans="1:4" x14ac:dyDescent="0.25">
      <c r="A9" s="7"/>
      <c r="B9" s="5"/>
      <c r="C9" s="5"/>
      <c r="D9" s="5"/>
    </row>
    <row r="10" spans="1:4" x14ac:dyDescent="0.25">
      <c r="A10" s="7" t="s">
        <v>92</v>
      </c>
      <c r="B10" s="5"/>
      <c r="C10" s="25">
        <v>-2856</v>
      </c>
      <c r="D10" s="25">
        <v>-5280</v>
      </c>
    </row>
    <row r="11" spans="1:4" ht="21" x14ac:dyDescent="0.25">
      <c r="A11" s="7" t="s">
        <v>78</v>
      </c>
      <c r="B11" s="5"/>
      <c r="C11" s="25">
        <v>12466</v>
      </c>
      <c r="D11" s="25">
        <v>1851</v>
      </c>
    </row>
    <row r="12" spans="1:4" x14ac:dyDescent="0.25">
      <c r="A12" s="7"/>
      <c r="B12" s="5"/>
      <c r="C12" s="5"/>
      <c r="D12" s="5"/>
    </row>
    <row r="13" spans="1:4" x14ac:dyDescent="0.25">
      <c r="A13" s="7" t="s">
        <v>51</v>
      </c>
      <c r="B13" s="5"/>
      <c r="C13" s="5"/>
      <c r="D13" s="5"/>
    </row>
    <row r="14" spans="1:4" x14ac:dyDescent="0.25">
      <c r="A14" s="7" t="s">
        <v>52</v>
      </c>
      <c r="B14" s="5"/>
      <c r="C14" s="25">
        <v>62221</v>
      </c>
      <c r="D14" s="25">
        <v>59448</v>
      </c>
    </row>
    <row r="15" spans="1:4" x14ac:dyDescent="0.25">
      <c r="A15" s="7" t="s">
        <v>45</v>
      </c>
      <c r="B15" s="6" t="s">
        <v>151</v>
      </c>
      <c r="C15" s="25">
        <v>53561</v>
      </c>
      <c r="D15" s="25">
        <v>51808</v>
      </c>
    </row>
    <row r="16" spans="1:4" x14ac:dyDescent="0.25">
      <c r="A16" s="7" t="s">
        <v>47</v>
      </c>
      <c r="B16" s="5"/>
      <c r="C16" s="25">
        <v>12448</v>
      </c>
      <c r="D16" s="25">
        <v>6324</v>
      </c>
    </row>
    <row r="17" spans="1:6" x14ac:dyDescent="0.25">
      <c r="A17" s="7" t="s">
        <v>46</v>
      </c>
      <c r="B17" s="5"/>
      <c r="C17" s="25">
        <v>-1781</v>
      </c>
      <c r="D17" s="25">
        <v>-5817</v>
      </c>
    </row>
    <row r="18" spans="1:6" x14ac:dyDescent="0.25">
      <c r="A18" s="7" t="s">
        <v>152</v>
      </c>
      <c r="B18" s="5"/>
      <c r="C18" s="25">
        <v>-2703</v>
      </c>
      <c r="D18" s="25">
        <v>4856</v>
      </c>
    </row>
    <row r="19" spans="1:6" x14ac:dyDescent="0.25">
      <c r="A19" s="7" t="s">
        <v>153</v>
      </c>
      <c r="B19" s="5"/>
      <c r="C19" s="25">
        <v>7886</v>
      </c>
      <c r="D19" s="25">
        <v>1576</v>
      </c>
    </row>
    <row r="20" spans="1:6" x14ac:dyDescent="0.25">
      <c r="A20" s="7" t="s">
        <v>90</v>
      </c>
      <c r="B20" s="5"/>
      <c r="C20" s="5">
        <v>820</v>
      </c>
      <c r="D20" s="25">
        <v>14268</v>
      </c>
    </row>
    <row r="21" spans="1:6" ht="21" x14ac:dyDescent="0.25">
      <c r="A21" s="7" t="s">
        <v>154</v>
      </c>
      <c r="B21" s="5"/>
      <c r="C21" s="25">
        <v>19005</v>
      </c>
      <c r="D21" s="5" t="s">
        <v>63</v>
      </c>
    </row>
    <row r="22" spans="1:6" ht="15.75" thickBot="1" x14ac:dyDescent="0.3">
      <c r="A22" s="7" t="s">
        <v>79</v>
      </c>
      <c r="B22" s="5"/>
      <c r="C22" s="26">
        <v>3938</v>
      </c>
      <c r="D22" s="26">
        <v>2197</v>
      </c>
    </row>
    <row r="23" spans="1:6" x14ac:dyDescent="0.25">
      <c r="A23" s="7"/>
      <c r="B23" s="5"/>
      <c r="C23" s="5"/>
      <c r="D23" s="5"/>
    </row>
    <row r="24" spans="1:6" ht="21" x14ac:dyDescent="0.25">
      <c r="A24" s="4" t="s">
        <v>155</v>
      </c>
      <c r="B24" s="5"/>
      <c r="C24" s="28">
        <v>165005</v>
      </c>
      <c r="D24" s="28">
        <v>131231</v>
      </c>
      <c r="E24" s="9">
        <f>SUM(C10:C22)-C24</f>
        <v>0</v>
      </c>
      <c r="F24" s="9">
        <f>SUM(D10:D22)-D24</f>
        <v>0</v>
      </c>
    </row>
    <row r="25" spans="1:6" x14ac:dyDescent="0.25">
      <c r="A25" s="7"/>
      <c r="B25" s="5"/>
      <c r="C25" s="5"/>
      <c r="D25" s="5"/>
    </row>
    <row r="26" spans="1:6" x14ac:dyDescent="0.25">
      <c r="A26" s="7" t="s">
        <v>53</v>
      </c>
      <c r="B26" s="5"/>
      <c r="C26" s="25">
        <v>-2680</v>
      </c>
      <c r="D26" s="25">
        <v>-7162</v>
      </c>
    </row>
    <row r="27" spans="1:6" x14ac:dyDescent="0.25">
      <c r="A27" s="7" t="s">
        <v>54</v>
      </c>
      <c r="B27" s="5"/>
      <c r="C27" s="25">
        <v>-18516</v>
      </c>
      <c r="D27" s="25">
        <v>-2871</v>
      </c>
    </row>
    <row r="28" spans="1:6" ht="21" x14ac:dyDescent="0.25">
      <c r="A28" s="7" t="s">
        <v>55</v>
      </c>
      <c r="B28" s="5"/>
      <c r="C28" s="25">
        <v>-4340</v>
      </c>
      <c r="D28" s="25">
        <v>-13293</v>
      </c>
    </row>
    <row r="29" spans="1:6" x14ac:dyDescent="0.25">
      <c r="A29" s="7" t="s">
        <v>56</v>
      </c>
      <c r="B29" s="5"/>
      <c r="C29" s="25">
        <v>-11718</v>
      </c>
      <c r="D29" s="25">
        <v>4288</v>
      </c>
    </row>
    <row r="30" spans="1:6" x14ac:dyDescent="0.25">
      <c r="A30" s="7" t="s">
        <v>95</v>
      </c>
      <c r="B30" s="5"/>
      <c r="C30" s="25">
        <v>-7396</v>
      </c>
      <c r="D30" s="25">
        <v>-1377</v>
      </c>
    </row>
    <row r="31" spans="1:6" x14ac:dyDescent="0.25">
      <c r="A31" s="7" t="s">
        <v>156</v>
      </c>
      <c r="B31" s="5"/>
      <c r="C31" s="25">
        <v>14235</v>
      </c>
      <c r="D31" s="25">
        <v>-16316</v>
      </c>
    </row>
    <row r="32" spans="1:6" ht="15.75" thickBot="1" x14ac:dyDescent="0.3">
      <c r="A32" s="7" t="s">
        <v>57</v>
      </c>
      <c r="B32" s="5"/>
      <c r="C32" s="33">
        <v>-225</v>
      </c>
      <c r="D32" s="33">
        <v>-192</v>
      </c>
    </row>
    <row r="33" spans="1:6" x14ac:dyDescent="0.25">
      <c r="A33" s="7"/>
      <c r="B33" s="5"/>
      <c r="C33" s="5"/>
      <c r="D33" s="5"/>
    </row>
    <row r="34" spans="1:6" x14ac:dyDescent="0.25">
      <c r="A34" s="4" t="s">
        <v>67</v>
      </c>
      <c r="B34" s="5"/>
      <c r="C34" s="28">
        <v>134365</v>
      </c>
      <c r="D34" s="28">
        <v>94308</v>
      </c>
      <c r="E34" s="9">
        <f>SUM(C24:C32)-C34</f>
        <v>0</v>
      </c>
      <c r="F34" s="9">
        <f>SUM(D24:D32)-D34</f>
        <v>0</v>
      </c>
    </row>
    <row r="35" spans="1:6" x14ac:dyDescent="0.25">
      <c r="A35" s="7" t="s">
        <v>96</v>
      </c>
      <c r="B35" s="5"/>
      <c r="C35" s="25">
        <v>-47851</v>
      </c>
      <c r="D35" s="25">
        <v>-45885</v>
      </c>
    </row>
    <row r="36" spans="1:6" x14ac:dyDescent="0.25">
      <c r="A36" s="7" t="s">
        <v>58</v>
      </c>
      <c r="B36" s="5"/>
      <c r="C36" s="5">
        <v>985</v>
      </c>
      <c r="D36" s="5">
        <v>995</v>
      </c>
    </row>
    <row r="37" spans="1:6" ht="15.75" thickBot="1" x14ac:dyDescent="0.3">
      <c r="A37" s="7" t="s">
        <v>97</v>
      </c>
      <c r="B37" s="5"/>
      <c r="C37" s="33">
        <v>-622</v>
      </c>
      <c r="D37" s="33">
        <v>-718</v>
      </c>
    </row>
    <row r="38" spans="1:6" x14ac:dyDescent="0.25">
      <c r="A38" s="7"/>
      <c r="B38" s="5"/>
      <c r="C38" s="5"/>
      <c r="D38" s="5"/>
    </row>
    <row r="39" spans="1:6" ht="21.75" thickBot="1" x14ac:dyDescent="0.3">
      <c r="A39" s="4" t="s">
        <v>157</v>
      </c>
      <c r="B39" s="5"/>
      <c r="C39" s="27">
        <v>86877</v>
      </c>
      <c r="D39" s="27">
        <v>48700</v>
      </c>
      <c r="E39" s="9">
        <f>SUM(C34:C37)-C39</f>
        <v>0</v>
      </c>
      <c r="F39" s="9">
        <f>SUM(D34:D37)-D39</f>
        <v>0</v>
      </c>
    </row>
    <row r="40" spans="1:6" x14ac:dyDescent="0.25">
      <c r="A40" s="4" t="s">
        <v>59</v>
      </c>
      <c r="B40" s="5"/>
      <c r="C40" s="24"/>
      <c r="D40" s="24"/>
    </row>
    <row r="41" spans="1:6" x14ac:dyDescent="0.25">
      <c r="A41" s="7" t="s">
        <v>158</v>
      </c>
      <c r="B41" s="5"/>
      <c r="C41" s="25">
        <v>-74360</v>
      </c>
      <c r="D41" s="25">
        <v>-115007</v>
      </c>
    </row>
    <row r="42" spans="1:6" x14ac:dyDescent="0.25">
      <c r="A42" s="7" t="s">
        <v>159</v>
      </c>
      <c r="B42" s="5"/>
      <c r="C42" s="25">
        <v>18229</v>
      </c>
      <c r="D42" s="25">
        <v>2862</v>
      </c>
    </row>
    <row r="43" spans="1:6" x14ac:dyDescent="0.25">
      <c r="A43" s="7" t="s">
        <v>98</v>
      </c>
      <c r="B43" s="5"/>
      <c r="C43" s="5">
        <v>709</v>
      </c>
      <c r="D43" s="5">
        <v>593</v>
      </c>
    </row>
    <row r="44" spans="1:6" x14ac:dyDescent="0.25">
      <c r="A44" s="7" t="s">
        <v>99</v>
      </c>
      <c r="B44" s="5"/>
      <c r="C44" s="5" t="s">
        <v>63</v>
      </c>
      <c r="D44" s="25">
        <v>-2611</v>
      </c>
    </row>
    <row r="45" spans="1:6" x14ac:dyDescent="0.25">
      <c r="A45" s="7" t="s">
        <v>60</v>
      </c>
      <c r="B45" s="5"/>
      <c r="C45" s="5">
        <v>-942</v>
      </c>
      <c r="D45" s="5">
        <v>-56</v>
      </c>
    </row>
    <row r="46" spans="1:6" x14ac:dyDescent="0.25">
      <c r="A46" s="7" t="s">
        <v>160</v>
      </c>
      <c r="B46" s="5"/>
      <c r="C46" s="5">
        <v>137</v>
      </c>
      <c r="D46" s="25">
        <v>38414</v>
      </c>
    </row>
    <row r="47" spans="1:6" x14ac:dyDescent="0.25">
      <c r="A47" s="7" t="s">
        <v>68</v>
      </c>
      <c r="B47" s="5"/>
      <c r="C47" s="5" t="s">
        <v>63</v>
      </c>
      <c r="D47" s="25">
        <v>2011</v>
      </c>
    </row>
    <row r="48" spans="1:6" ht="21" x14ac:dyDescent="0.25">
      <c r="A48" s="7" t="s">
        <v>61</v>
      </c>
      <c r="B48" s="5"/>
      <c r="C48" s="25">
        <v>3515</v>
      </c>
      <c r="D48" s="5">
        <v>144</v>
      </c>
    </row>
    <row r="49" spans="1:6" ht="15.75" thickBot="1" x14ac:dyDescent="0.3">
      <c r="A49" s="7" t="s">
        <v>79</v>
      </c>
      <c r="B49" s="5"/>
      <c r="C49" s="26">
        <v>-1159</v>
      </c>
      <c r="D49" s="26">
        <v>2669</v>
      </c>
    </row>
    <row r="50" spans="1:6" x14ac:dyDescent="0.25">
      <c r="A50" s="7"/>
      <c r="B50" s="5"/>
      <c r="C50" s="5"/>
      <c r="D50" s="5"/>
    </row>
    <row r="51" spans="1:6" ht="21.75" thickBot="1" x14ac:dyDescent="0.3">
      <c r="A51" s="4" t="s">
        <v>161</v>
      </c>
      <c r="B51" s="5"/>
      <c r="C51" s="27">
        <v>-53871</v>
      </c>
      <c r="D51" s="27">
        <v>-70981</v>
      </c>
      <c r="E51" s="9">
        <f>SUM(C41:C49)-C51</f>
        <v>0</v>
      </c>
      <c r="F51" s="9">
        <f>SUM(D41:D49)-D51</f>
        <v>0</v>
      </c>
    </row>
    <row r="52" spans="1:6" x14ac:dyDescent="0.25">
      <c r="A52" s="7"/>
      <c r="B52" s="5"/>
      <c r="C52" s="5"/>
      <c r="D52" s="5"/>
    </row>
    <row r="53" spans="1:6" x14ac:dyDescent="0.25">
      <c r="A53" s="4" t="s">
        <v>62</v>
      </c>
      <c r="B53" s="5"/>
      <c r="C53" s="5"/>
      <c r="D53" s="5"/>
    </row>
    <row r="54" spans="1:6" x14ac:dyDescent="0.25">
      <c r="A54" s="7" t="s">
        <v>64</v>
      </c>
      <c r="B54" s="5"/>
      <c r="C54" s="25">
        <v>36657</v>
      </c>
      <c r="D54" s="25">
        <v>82968</v>
      </c>
    </row>
    <row r="55" spans="1:6" x14ac:dyDescent="0.25">
      <c r="A55" s="7" t="s">
        <v>100</v>
      </c>
      <c r="B55" s="5"/>
      <c r="C55" s="25">
        <v>-65102</v>
      </c>
      <c r="D55" s="25">
        <v>-100847</v>
      </c>
    </row>
    <row r="56" spans="1:6" ht="15.75" thickBot="1" x14ac:dyDescent="0.3">
      <c r="A56" s="7" t="s">
        <v>79</v>
      </c>
      <c r="B56" s="5"/>
      <c r="C56" s="26">
        <v>-4240</v>
      </c>
      <c r="D56" s="26">
        <v>-1247</v>
      </c>
    </row>
    <row r="57" spans="1:6" x14ac:dyDescent="0.25">
      <c r="A57" s="7"/>
      <c r="B57" s="5"/>
      <c r="C57" s="5"/>
      <c r="D57" s="5"/>
    </row>
    <row r="58" spans="1:6" ht="15.75" thickBot="1" x14ac:dyDescent="0.3">
      <c r="A58" s="4" t="s">
        <v>162</v>
      </c>
      <c r="B58" s="5"/>
      <c r="C58" s="27">
        <v>-32685</v>
      </c>
      <c r="D58" s="27">
        <v>-19126</v>
      </c>
      <c r="E58" s="9">
        <f>SUM(C54:C56)-C58</f>
        <v>0</v>
      </c>
      <c r="F58" s="9">
        <f>SUM(D54:D56)-D58</f>
        <v>0</v>
      </c>
    </row>
    <row r="59" spans="1:6" x14ac:dyDescent="0.25">
      <c r="A59" s="7"/>
      <c r="B59" s="5"/>
      <c r="C59" s="5"/>
      <c r="D59" s="5"/>
    </row>
    <row r="60" spans="1:6" ht="21" x14ac:dyDescent="0.25">
      <c r="A60" s="4" t="s">
        <v>163</v>
      </c>
      <c r="B60" s="5"/>
      <c r="C60" s="8">
        <v>321</v>
      </c>
      <c r="D60" s="28">
        <v>-41407</v>
      </c>
      <c r="E60" s="9">
        <f>C39+C51+C58-C60</f>
        <v>0</v>
      </c>
      <c r="F60" s="9">
        <f>D39+D51+D58-D60</f>
        <v>0</v>
      </c>
    </row>
    <row r="61" spans="1:6" x14ac:dyDescent="0.25">
      <c r="A61" s="7" t="s">
        <v>101</v>
      </c>
      <c r="B61" s="6" t="s">
        <v>164</v>
      </c>
      <c r="C61" s="25">
        <v>68223</v>
      </c>
      <c r="D61" s="25">
        <v>84383</v>
      </c>
    </row>
    <row r="62" spans="1:6" ht="21" x14ac:dyDescent="0.25">
      <c r="A62" s="7" t="s">
        <v>69</v>
      </c>
      <c r="B62" s="5"/>
      <c r="C62" s="5">
        <v>344</v>
      </c>
      <c r="D62" s="5">
        <v>-194</v>
      </c>
    </row>
    <row r="63" spans="1:6" ht="15.75" thickBot="1" x14ac:dyDescent="0.3">
      <c r="A63" s="7" t="s">
        <v>165</v>
      </c>
      <c r="B63" s="5"/>
      <c r="C63" s="33">
        <v>-2</v>
      </c>
      <c r="D63" s="33">
        <v>-23</v>
      </c>
    </row>
    <row r="64" spans="1:6" x14ac:dyDescent="0.25">
      <c r="A64" s="7"/>
      <c r="B64" s="5"/>
      <c r="C64" s="5"/>
      <c r="D64" s="5"/>
    </row>
    <row r="65" spans="1:6" ht="15.75" thickBot="1" x14ac:dyDescent="0.3">
      <c r="A65" s="4" t="s">
        <v>65</v>
      </c>
      <c r="B65" s="12" t="s">
        <v>164</v>
      </c>
      <c r="C65" s="29">
        <v>68886</v>
      </c>
      <c r="D65" s="29">
        <v>42759</v>
      </c>
      <c r="E65" s="9">
        <f>SUM(C60:C63)-C65</f>
        <v>0</v>
      </c>
      <c r="F65" s="9">
        <f>SUM(D60:D63)-D65</f>
        <v>0</v>
      </c>
    </row>
    <row r="66" spans="1:6" ht="15.75" thickTop="1" x14ac:dyDescent="0.25">
      <c r="A66" s="35"/>
      <c r="C66"/>
      <c r="D66"/>
    </row>
    <row r="67" spans="1:6" x14ac:dyDescent="0.25">
      <c r="A67" s="11" t="s">
        <v>66</v>
      </c>
      <c r="B67" s="12"/>
      <c r="C67" s="12"/>
      <c r="D67" s="12"/>
    </row>
    <row r="68" spans="1:6" ht="21" x14ac:dyDescent="0.25">
      <c r="A68" s="7" t="s">
        <v>102</v>
      </c>
      <c r="B68" s="5"/>
      <c r="C68" s="25">
        <v>2407</v>
      </c>
      <c r="D68" s="5">
        <v>266</v>
      </c>
    </row>
    <row r="69" spans="1:6" x14ac:dyDescent="0.25">
      <c r="A69" s="7" t="s">
        <v>103</v>
      </c>
      <c r="B69" s="5"/>
      <c r="C69" s="25">
        <v>4537</v>
      </c>
      <c r="D69" s="25">
        <v>3754</v>
      </c>
    </row>
  </sheetData>
  <mergeCells count="4">
    <mergeCell ref="A5:A6"/>
    <mergeCell ref="B5:B6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  <pageSetUpPr fitToPage="1"/>
  </sheetPr>
  <dimension ref="A1:L29"/>
  <sheetViews>
    <sheetView topLeftCell="A4" zoomScaleNormal="100" zoomScaleSheetLayoutView="50" workbookViewId="0">
      <selection activeCell="O21" sqref="O21"/>
    </sheetView>
  </sheetViews>
  <sheetFormatPr defaultRowHeight="15" x14ac:dyDescent="0.25"/>
  <cols>
    <col min="1" max="1" width="52.42578125" customWidth="1"/>
    <col min="2" max="9" width="13.28515625" style="9" customWidth="1"/>
    <col min="10" max="12" width="9.140625" style="9"/>
  </cols>
  <sheetData>
    <row r="1" spans="1:11" x14ac:dyDescent="0.25">
      <c r="A1" s="1" t="s">
        <v>80</v>
      </c>
    </row>
    <row r="2" spans="1:11" x14ac:dyDescent="0.25">
      <c r="A2" s="1" t="s">
        <v>81</v>
      </c>
    </row>
    <row r="3" spans="1:11" x14ac:dyDescent="0.25">
      <c r="A3" s="1" t="s">
        <v>117</v>
      </c>
    </row>
    <row r="4" spans="1:11" x14ac:dyDescent="0.25">
      <c r="A4" s="1" t="s">
        <v>87</v>
      </c>
    </row>
    <row r="6" spans="1:11" ht="53.25" thickBot="1" x14ac:dyDescent="0.3">
      <c r="A6" s="11"/>
      <c r="B6" s="15" t="s">
        <v>20</v>
      </c>
      <c r="C6" s="15" t="s">
        <v>104</v>
      </c>
      <c r="D6" s="15" t="s">
        <v>105</v>
      </c>
      <c r="E6" s="15" t="s">
        <v>22</v>
      </c>
      <c r="F6" s="15" t="s">
        <v>106</v>
      </c>
      <c r="G6" s="15" t="s">
        <v>107</v>
      </c>
      <c r="H6" s="15" t="s">
        <v>108</v>
      </c>
      <c r="I6" s="15" t="s">
        <v>24</v>
      </c>
    </row>
    <row r="7" spans="1:11" x14ac:dyDescent="0.25">
      <c r="A7" s="7"/>
      <c r="B7" s="5"/>
      <c r="C7" s="5"/>
      <c r="D7" s="5"/>
      <c r="E7" s="5"/>
      <c r="F7" s="5"/>
      <c r="G7" s="5"/>
      <c r="H7" s="5"/>
      <c r="I7" s="5"/>
    </row>
    <row r="8" spans="1:11" x14ac:dyDescent="0.25">
      <c r="A8" s="4" t="s">
        <v>113</v>
      </c>
      <c r="B8" s="28">
        <v>1062635</v>
      </c>
      <c r="C8" s="8"/>
      <c r="D8" s="28">
        <v>-42553</v>
      </c>
      <c r="E8" s="28">
        <v>4843</v>
      </c>
      <c r="F8" s="28">
        <v>206602</v>
      </c>
      <c r="G8" s="28">
        <v>1231527</v>
      </c>
      <c r="H8" s="28">
        <v>26955</v>
      </c>
      <c r="I8" s="28">
        <v>1258482</v>
      </c>
      <c r="J8" s="9">
        <f>SUM(B8:F8)-G8</f>
        <v>0</v>
      </c>
      <c r="K8" s="9">
        <f>SUM(G8:H8)-I8</f>
        <v>0</v>
      </c>
    </row>
    <row r="9" spans="1:11" ht="21.75" thickBot="1" x14ac:dyDescent="0.3">
      <c r="A9" s="7" t="s">
        <v>166</v>
      </c>
      <c r="B9" s="33"/>
      <c r="C9" s="33"/>
      <c r="D9" s="33"/>
      <c r="E9" s="33"/>
      <c r="F9" s="26">
        <v>-8962</v>
      </c>
      <c r="G9" s="26">
        <v>-8962</v>
      </c>
      <c r="H9" s="33">
        <v>-131</v>
      </c>
      <c r="I9" s="26">
        <v>-9093</v>
      </c>
      <c r="J9" s="9">
        <f t="shared" ref="J9:J23" si="0">SUM(B9:F9)-G9</f>
        <v>0</v>
      </c>
      <c r="K9" s="9">
        <f t="shared" ref="K9:K23" si="1">SUM(G9:H9)-I9</f>
        <v>0</v>
      </c>
    </row>
    <row r="10" spans="1:11" x14ac:dyDescent="0.25">
      <c r="A10" s="4" t="s">
        <v>114</v>
      </c>
      <c r="B10" s="28">
        <v>1062635</v>
      </c>
      <c r="C10" s="8"/>
      <c r="D10" s="28">
        <v>-42553</v>
      </c>
      <c r="E10" s="28">
        <v>4843</v>
      </c>
      <c r="F10" s="28">
        <v>197640</v>
      </c>
      <c r="G10" s="28">
        <v>1222565</v>
      </c>
      <c r="H10" s="28">
        <v>26824</v>
      </c>
      <c r="I10" s="28">
        <v>1249389</v>
      </c>
      <c r="J10" s="9">
        <f t="shared" si="0"/>
        <v>0</v>
      </c>
      <c r="K10" s="9">
        <f t="shared" si="1"/>
        <v>0</v>
      </c>
    </row>
    <row r="11" spans="1:11" x14ac:dyDescent="0.25">
      <c r="A11" s="7" t="s">
        <v>109</v>
      </c>
      <c r="B11" s="5"/>
      <c r="C11" s="5"/>
      <c r="D11" s="5"/>
      <c r="E11" s="5"/>
      <c r="F11" s="25">
        <v>-5754</v>
      </c>
      <c r="G11" s="25">
        <v>-5754</v>
      </c>
      <c r="H11" s="5">
        <v>474</v>
      </c>
      <c r="I11" s="25">
        <v>-5280</v>
      </c>
      <c r="J11" s="9">
        <f t="shared" si="0"/>
        <v>0</v>
      </c>
      <c r="K11" s="9">
        <f t="shared" si="1"/>
        <v>0</v>
      </c>
    </row>
    <row r="12" spans="1:11" ht="15.75" thickBot="1" x14ac:dyDescent="0.3">
      <c r="A12" s="7" t="s">
        <v>110</v>
      </c>
      <c r="B12" s="33"/>
      <c r="C12" s="33"/>
      <c r="D12" s="33">
        <v>-756</v>
      </c>
      <c r="E12" s="33">
        <v>100</v>
      </c>
      <c r="F12" s="33"/>
      <c r="G12" s="33">
        <v>-656</v>
      </c>
      <c r="H12" s="33"/>
      <c r="I12" s="33">
        <v>-656</v>
      </c>
      <c r="J12" s="9">
        <f t="shared" si="0"/>
        <v>0</v>
      </c>
      <c r="K12" s="9">
        <f t="shared" si="1"/>
        <v>0</v>
      </c>
    </row>
    <row r="13" spans="1:11" x14ac:dyDescent="0.25">
      <c r="A13" s="7" t="s">
        <v>111</v>
      </c>
      <c r="B13" s="5"/>
      <c r="C13" s="5"/>
      <c r="D13" s="5">
        <v>-756</v>
      </c>
      <c r="E13" s="5">
        <v>100</v>
      </c>
      <c r="F13" s="25">
        <v>-5754</v>
      </c>
      <c r="G13" s="25">
        <v>-6410</v>
      </c>
      <c r="H13" s="5">
        <v>474</v>
      </c>
      <c r="I13" s="25">
        <v>-5936</v>
      </c>
      <c r="J13" s="9">
        <f t="shared" si="0"/>
        <v>0</v>
      </c>
      <c r="K13" s="9">
        <f t="shared" si="1"/>
        <v>0</v>
      </c>
    </row>
    <row r="14" spans="1:11" x14ac:dyDescent="0.25">
      <c r="A14" s="7" t="s">
        <v>112</v>
      </c>
      <c r="B14" s="5"/>
      <c r="C14" s="5"/>
      <c r="D14" s="5"/>
      <c r="E14" s="5"/>
      <c r="F14" s="25">
        <v>-1710</v>
      </c>
      <c r="G14" s="25">
        <v>-1710</v>
      </c>
      <c r="H14" s="25">
        <v>-1175</v>
      </c>
      <c r="I14" s="25">
        <v>-2885</v>
      </c>
      <c r="J14" s="9">
        <f t="shared" si="0"/>
        <v>0</v>
      </c>
      <c r="K14" s="9">
        <f t="shared" si="1"/>
        <v>0</v>
      </c>
    </row>
    <row r="15" spans="1:11" ht="15.75" thickBot="1" x14ac:dyDescent="0.3">
      <c r="A15" s="7" t="s">
        <v>167</v>
      </c>
      <c r="B15" s="33"/>
      <c r="C15" s="33"/>
      <c r="D15" s="33"/>
      <c r="E15" s="33"/>
      <c r="F15" s="33">
        <v>-1</v>
      </c>
      <c r="G15" s="33">
        <v>-1</v>
      </c>
      <c r="H15" s="33"/>
      <c r="I15" s="33">
        <v>-1</v>
      </c>
      <c r="J15" s="9">
        <f t="shared" si="0"/>
        <v>0</v>
      </c>
      <c r="K15" s="9">
        <f t="shared" si="1"/>
        <v>0</v>
      </c>
    </row>
    <row r="16" spans="1:11" ht="15.75" thickBot="1" x14ac:dyDescent="0.3">
      <c r="A16" s="4" t="s">
        <v>168</v>
      </c>
      <c r="B16" s="29">
        <v>1062635</v>
      </c>
      <c r="C16" s="36"/>
      <c r="D16" s="29">
        <v>-43309</v>
      </c>
      <c r="E16" s="29">
        <v>4943</v>
      </c>
      <c r="F16" s="29">
        <v>190175</v>
      </c>
      <c r="G16" s="29">
        <v>1214444</v>
      </c>
      <c r="H16" s="29">
        <v>26123</v>
      </c>
      <c r="I16" s="29">
        <v>1240567</v>
      </c>
      <c r="J16" s="9">
        <f t="shared" si="0"/>
        <v>0</v>
      </c>
      <c r="K16" s="9">
        <f t="shared" si="1"/>
        <v>0</v>
      </c>
    </row>
    <row r="17" spans="1:11" ht="15.75" thickTop="1" x14ac:dyDescent="0.25">
      <c r="A17" s="7"/>
      <c r="B17" s="5"/>
      <c r="C17" s="5"/>
      <c r="D17" s="5"/>
      <c r="E17" s="5"/>
      <c r="F17" s="5"/>
      <c r="G17" s="5"/>
      <c r="H17" s="5"/>
      <c r="I17" s="5"/>
      <c r="J17" s="9">
        <f t="shared" si="0"/>
        <v>0</v>
      </c>
      <c r="K17" s="9">
        <f t="shared" si="1"/>
        <v>0</v>
      </c>
    </row>
    <row r="18" spans="1:11" x14ac:dyDescent="0.25">
      <c r="A18" s="4" t="s">
        <v>169</v>
      </c>
      <c r="B18" s="28">
        <v>1062635</v>
      </c>
      <c r="C18" s="8">
        <v>290</v>
      </c>
      <c r="D18" s="28">
        <v>-56579</v>
      </c>
      <c r="E18" s="28">
        <v>5892</v>
      </c>
      <c r="F18" s="28">
        <v>102243</v>
      </c>
      <c r="G18" s="28">
        <v>1114481</v>
      </c>
      <c r="H18" s="28">
        <v>26354</v>
      </c>
      <c r="I18" s="28">
        <v>1140835</v>
      </c>
      <c r="J18" s="9">
        <f t="shared" si="0"/>
        <v>0</v>
      </c>
      <c r="K18" s="9">
        <f t="shared" si="1"/>
        <v>0</v>
      </c>
    </row>
    <row r="19" spans="1:11" x14ac:dyDescent="0.25">
      <c r="A19" s="7" t="s">
        <v>109</v>
      </c>
      <c r="B19" s="5"/>
      <c r="C19" s="5"/>
      <c r="D19" s="5"/>
      <c r="E19" s="5"/>
      <c r="F19" s="25">
        <v>-3208</v>
      </c>
      <c r="G19" s="25">
        <v>-3208</v>
      </c>
      <c r="H19" s="5">
        <v>352</v>
      </c>
      <c r="I19" s="25">
        <v>-2856</v>
      </c>
      <c r="J19" s="9">
        <f t="shared" si="0"/>
        <v>0</v>
      </c>
      <c r="K19" s="9">
        <f t="shared" si="1"/>
        <v>0</v>
      </c>
    </row>
    <row r="20" spans="1:11" ht="15.75" thickBot="1" x14ac:dyDescent="0.3">
      <c r="A20" s="7" t="s">
        <v>170</v>
      </c>
      <c r="B20" s="33"/>
      <c r="C20" s="33"/>
      <c r="D20" s="26">
        <v>19992</v>
      </c>
      <c r="E20" s="33">
        <v>425</v>
      </c>
      <c r="F20" s="33"/>
      <c r="G20" s="26">
        <v>20417</v>
      </c>
      <c r="H20" s="33"/>
      <c r="I20" s="26">
        <v>20417</v>
      </c>
      <c r="J20" s="9">
        <f t="shared" si="0"/>
        <v>0</v>
      </c>
      <c r="K20" s="9">
        <f t="shared" si="1"/>
        <v>0</v>
      </c>
    </row>
    <row r="21" spans="1:11" x14ac:dyDescent="0.25">
      <c r="A21" s="7" t="s">
        <v>145</v>
      </c>
      <c r="B21" s="5"/>
      <c r="C21" s="5"/>
      <c r="D21" s="25">
        <v>19992</v>
      </c>
      <c r="E21" s="5">
        <v>425</v>
      </c>
      <c r="F21" s="25">
        <v>-3208</v>
      </c>
      <c r="G21" s="25">
        <v>17209</v>
      </c>
      <c r="H21" s="5">
        <v>352</v>
      </c>
      <c r="I21" s="25">
        <v>17561</v>
      </c>
      <c r="J21" s="9">
        <f t="shared" si="0"/>
        <v>0</v>
      </c>
      <c r="K21" s="9">
        <f t="shared" si="1"/>
        <v>0</v>
      </c>
    </row>
    <row r="22" spans="1:11" ht="15.75" thickBot="1" x14ac:dyDescent="0.3">
      <c r="A22" s="7" t="s">
        <v>171</v>
      </c>
      <c r="B22" s="33">
        <v>440</v>
      </c>
      <c r="C22" s="33">
        <v>-290</v>
      </c>
      <c r="D22" s="33"/>
      <c r="E22" s="33"/>
      <c r="F22" s="33"/>
      <c r="G22" s="33">
        <v>150</v>
      </c>
      <c r="H22" s="33"/>
      <c r="I22" s="33">
        <v>150</v>
      </c>
      <c r="J22" s="9">
        <f t="shared" si="0"/>
        <v>0</v>
      </c>
      <c r="K22" s="9">
        <f t="shared" si="1"/>
        <v>0</v>
      </c>
    </row>
    <row r="23" spans="1:11" ht="15.75" thickBot="1" x14ac:dyDescent="0.3">
      <c r="A23" s="4" t="s">
        <v>172</v>
      </c>
      <c r="B23" s="29">
        <v>1063075</v>
      </c>
      <c r="C23" s="36"/>
      <c r="D23" s="29">
        <v>-36587</v>
      </c>
      <c r="E23" s="29">
        <v>6317</v>
      </c>
      <c r="F23" s="29">
        <v>99035</v>
      </c>
      <c r="G23" s="29">
        <v>1131840</v>
      </c>
      <c r="H23" s="29">
        <v>26706</v>
      </c>
      <c r="I23" s="29">
        <v>1158546</v>
      </c>
      <c r="J23" s="9">
        <f t="shared" si="0"/>
        <v>0</v>
      </c>
      <c r="K23" s="9">
        <f t="shared" si="1"/>
        <v>0</v>
      </c>
    </row>
    <row r="24" spans="1:11" ht="15.75" thickTop="1" x14ac:dyDescent="0.25"/>
    <row r="25" spans="1:11" x14ac:dyDescent="0.25">
      <c r="B25" s="9">
        <f>SUM(B8:B9)-B10</f>
        <v>0</v>
      </c>
      <c r="C25" s="9">
        <f t="shared" ref="C25:I25" si="2">SUM(C8:C9)-C10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</row>
    <row r="26" spans="1:11" x14ac:dyDescent="0.25">
      <c r="B26" s="9">
        <f>SUM(B11:B12)-B13</f>
        <v>0</v>
      </c>
      <c r="C26" s="9">
        <f t="shared" ref="C26:I26" si="3">SUM(C11:C12)-C13</f>
        <v>0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</row>
    <row r="27" spans="1:11" x14ac:dyDescent="0.25">
      <c r="B27" s="9">
        <f>B10+B13+B14+B15-B16</f>
        <v>0</v>
      </c>
      <c r="C27" s="9">
        <f t="shared" ref="C27:I27" si="4">C10+C13+C14+C15-C16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</row>
    <row r="28" spans="1:11" x14ac:dyDescent="0.25">
      <c r="B28" s="9">
        <f>SUM(B19:B20)-B21</f>
        <v>0</v>
      </c>
      <c r="C28" s="9">
        <f t="shared" ref="C28:I28" si="5">SUM(C19:C20)-C21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</row>
    <row r="29" spans="1:11" x14ac:dyDescent="0.25">
      <c r="B29" s="9">
        <f>B18+B21+B22-B23</f>
        <v>0</v>
      </c>
      <c r="C29" s="9">
        <f t="shared" ref="C29:I29" si="6">C18+C21+C22-C23</f>
        <v>0</v>
      </c>
      <c r="D29" s="9">
        <f t="shared" si="6"/>
        <v>0</v>
      </c>
      <c r="E29" s="9">
        <f t="shared" si="6"/>
        <v>0</v>
      </c>
      <c r="F29" s="9">
        <f t="shared" si="6"/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фо-1</vt:lpstr>
      <vt:lpstr>фо-2</vt:lpstr>
      <vt:lpstr>фо-3</vt:lpstr>
      <vt:lpstr>фо-4</vt:lpstr>
      <vt:lpstr>'фо-3'!Область_печати</vt:lpstr>
      <vt:lpstr>'фо-4'!Область_печати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Лейла Ч Рыскулова</dc:creator>
  <cp:lastModifiedBy>Лейла Ч Рыскулова</cp:lastModifiedBy>
  <cp:lastPrinted>2018-12-12T09:10:22Z</cp:lastPrinted>
  <dcterms:created xsi:type="dcterms:W3CDTF">2017-05-29T11:05:00Z</dcterms:created>
  <dcterms:modified xsi:type="dcterms:W3CDTF">2019-08-16T06:16:41Z</dcterms:modified>
</cp:coreProperties>
</file>