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ф1" sheetId="1" r:id="rId1"/>
    <sheet name="ф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ф2!$A$1:$F$96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1" i="2"/>
  <c r="A89"/>
  <c r="J62"/>
  <c r="I62"/>
  <c r="H62"/>
  <c r="G62"/>
  <c r="F55"/>
  <c r="J55" s="1"/>
  <c r="E55"/>
  <c r="I55" s="1"/>
  <c r="D55"/>
  <c r="H55" s="1"/>
  <c r="C55"/>
  <c r="G55" s="1"/>
  <c r="J51"/>
  <c r="I51"/>
  <c r="H51"/>
  <c r="G51"/>
  <c r="F43"/>
  <c r="F70" s="1"/>
  <c r="E43"/>
  <c r="E70" s="1"/>
  <c r="D43"/>
  <c r="D70" s="1"/>
  <c r="C43"/>
  <c r="C70" s="1"/>
  <c r="E41"/>
  <c r="E72" s="1"/>
  <c r="E75" s="1"/>
  <c r="E79" s="1"/>
  <c r="E84" s="1"/>
  <c r="D41"/>
  <c r="D72" s="1"/>
  <c r="D75" s="1"/>
  <c r="D79" s="1"/>
  <c r="D84" s="1"/>
  <c r="D36"/>
  <c r="C36"/>
  <c r="J32"/>
  <c r="I32"/>
  <c r="H32"/>
  <c r="G32"/>
  <c r="F24"/>
  <c r="J24" s="1"/>
  <c r="E24"/>
  <c r="I24" s="1"/>
  <c r="D24"/>
  <c r="H24" s="1"/>
  <c r="C24"/>
  <c r="G24" s="1"/>
  <c r="J20"/>
  <c r="I20"/>
  <c r="H20"/>
  <c r="G20"/>
  <c r="G11"/>
  <c r="F11"/>
  <c r="F41" s="1"/>
  <c r="E11"/>
  <c r="I11" s="1"/>
  <c r="D11"/>
  <c r="H11" s="1"/>
  <c r="C11"/>
  <c r="C41" s="1"/>
  <c r="A6"/>
  <c r="D64" i="1"/>
  <c r="C66" s="1"/>
  <c r="C64" s="1"/>
  <c r="C69" s="1"/>
  <c r="C71" s="1"/>
  <c r="F56"/>
  <c r="E56"/>
  <c r="D53"/>
  <c r="C53"/>
  <c r="D38"/>
  <c r="F29"/>
  <c r="F20"/>
  <c r="E20"/>
  <c r="C19"/>
  <c r="C38" s="1"/>
  <c r="F37" s="1"/>
  <c r="F18"/>
  <c r="F16"/>
  <c r="C14"/>
  <c r="C72" i="2" l="1"/>
  <c r="C75" s="1"/>
  <c r="C79" s="1"/>
  <c r="C84" s="1"/>
  <c r="F72"/>
  <c r="F75" s="1"/>
  <c r="F79" s="1"/>
  <c r="F84" s="1"/>
  <c r="E73" i="1"/>
  <c r="I43" i="2"/>
  <c r="D69" i="1"/>
  <c r="D71" s="1"/>
  <c r="J11" i="2"/>
  <c r="H43"/>
  <c r="G43"/>
  <c r="J43"/>
</calcChain>
</file>

<file path=xl/sharedStrings.xml><?xml version="1.0" encoding="utf-8"?>
<sst xmlns="http://schemas.openxmlformats.org/spreadsheetml/2006/main" count="212" uniqueCount="190">
  <si>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</si>
  <si>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</si>
  <si>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</si>
  <si>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</si>
  <si>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</si>
  <si>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апреля 2015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</si>
  <si>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</si>
  <si>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</si>
  <si>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</si>
  <si>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</si>
  <si>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</si>
  <si>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</si>
  <si>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</si>
  <si>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</si>
  <si>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</si>
  <si>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</si>
  <si>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</si>
  <si>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</si>
  <si>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</si>
  <si>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</si>
  <si>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</si>
  <si>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</si>
  <si>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</si>
  <si>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</si>
  <si>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</si>
  <si>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</si>
  <si>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</si>
  <si>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</si>
  <si>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</si>
  <si>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</si>
  <si>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</si>
  <si>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</si>
  <si>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</si>
  <si>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</si>
  <si>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</si>
  <si>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</si>
  <si>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</si>
  <si>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</si>
  <si>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</si>
  <si>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</si>
  <si>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</si>
  <si>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</si>
  <si>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</si>
  <si>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</si>
  <si>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</si>
  <si>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</si>
  <si>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</si>
  <si>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</si>
  <si>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</si>
  <si>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Ф1 стр 22= Ф1 стр46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</si>
  <si>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</si>
  <si>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</si>
  <si>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</si>
  <si>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</si>
  <si>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</si>
  <si>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</si>
  <si>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</si>
  <si>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</si>
  <si>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</si>
  <si>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</si>
  <si>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</si>
  <si>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</si>
  <si>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</si>
  <si>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</si>
  <si>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</si>
  <si>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</si>
  <si>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</si>
  <si>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</si>
  <si>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</si>
  <si>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</si>
  <si>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</si>
  <si>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</si>
  <si>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</si>
  <si>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</si>
  <si>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</si>
  <si>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</si>
  <si>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</si>
  <si>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</si>
  <si>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</si>
  <si>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</si>
  <si>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</si>
  <si>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</si>
  <si>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</si>
  <si>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должно быть равно Ф2 стр 27 гр 4</t>
  </si>
  <si>
    <t>Доля меньшинства</t>
  </si>
  <si>
    <t>Итого капитал</t>
  </si>
  <si>
    <t>Итого капитал и обязательства (стр. 35 + стр. 43)</t>
  </si>
  <si>
    <t>Ф1 стр 44=Ф1 стр 22=Ф1 стр35+стр43</t>
  </si>
  <si>
    <t>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</si>
  <si>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 его замещающее) ____________________Сейлханов Б.А.</t>
  </si>
  <si>
    <t>Главный бухгалтер  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</si>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</sst>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Protection="1">
      <protection locked="0"/>
    </xf>
    <xf numFmtId="0" fontId="8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0" fontId="8" fillId="2" borderId="1" xfId="1" applyFont="1" applyFill="1" applyBorder="1" applyAlignment="1" applyProtection="1">
      <alignment wrapText="1"/>
    </xf>
    <xf numFmtId="3" fontId="4" fillId="2" borderId="1" xfId="1" applyNumberFormat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4" fontId="2" fillId="2" borderId="0" xfId="1" applyNumberFormat="1" applyFont="1" applyFill="1" applyProtection="1">
      <protection locked="0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9" fillId="2" borderId="0" xfId="1" applyNumberFormat="1" applyFont="1" applyFill="1" applyProtection="1">
      <protection locked="0"/>
    </xf>
    <xf numFmtId="0" fontId="8" fillId="2" borderId="0" xfId="1" applyFont="1" applyFill="1" applyAlignment="1">
      <alignment horizontal="left"/>
    </xf>
    <xf numFmtId="3" fontId="9" fillId="3" borderId="0" xfId="1" applyNumberFormat="1" applyFont="1" applyFill="1" applyProtection="1">
      <protection locked="0"/>
    </xf>
    <xf numFmtId="49" fontId="8" fillId="2" borderId="0" xfId="3" applyNumberFormat="1" applyFont="1" applyFill="1" applyProtection="1">
      <protection locked="0"/>
    </xf>
    <xf numFmtId="0" fontId="4" fillId="0" borderId="0" xfId="4" applyFont="1" applyFill="1" applyAlignment="1"/>
    <xf numFmtId="0" fontId="4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14" fontId="7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16" fontId="7" fillId="2" borderId="0" xfId="0" applyNumberFormat="1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0" fillId="2" borderId="1" xfId="1" applyFont="1" applyFill="1" applyBorder="1" applyAlignment="1" applyProtection="1">
      <alignment vertical="top" wrapText="1"/>
    </xf>
    <xf numFmtId="0" fontId="10" fillId="2" borderId="3" xfId="1" applyFont="1" applyFill="1" applyBorder="1" applyAlignment="1" applyProtection="1">
      <alignment horizontal="center" vertical="top" wrapText="1"/>
      <protection locked="0"/>
    </xf>
    <xf numFmtId="3" fontId="10" fillId="3" borderId="1" xfId="1" applyNumberFormat="1" applyFont="1" applyFill="1" applyBorder="1" applyAlignment="1" applyProtection="1">
      <alignment vertical="top"/>
    </xf>
    <xf numFmtId="3" fontId="10" fillId="2" borderId="1" xfId="1" applyNumberFormat="1" applyFont="1" applyFill="1" applyBorder="1" applyAlignment="1" applyProtection="1">
      <alignment vertical="top"/>
    </xf>
    <xf numFmtId="0" fontId="10" fillId="2" borderId="4" xfId="1" applyFont="1" applyFill="1" applyBorder="1" applyAlignment="1" applyProtection="1">
      <alignment vertical="top" wrapText="1"/>
    </xf>
    <xf numFmtId="0" fontId="10" fillId="2" borderId="5" xfId="1" applyFont="1" applyFill="1" applyBorder="1" applyAlignment="1" applyProtection="1">
      <alignment horizontal="center" vertical="top" wrapText="1"/>
      <protection locked="0"/>
    </xf>
    <xf numFmtId="0" fontId="12" fillId="2" borderId="0" xfId="2" applyFont="1" applyFill="1" applyAlignment="1" applyProtection="1">
      <alignment wrapText="1" shrinkToFit="1"/>
      <protection locked="0"/>
    </xf>
    <xf numFmtId="3" fontId="8" fillId="2" borderId="0" xfId="2" applyNumberFormat="1" applyFont="1" applyFill="1" applyProtection="1">
      <protection locked="0"/>
    </xf>
    <xf numFmtId="3" fontId="10" fillId="3" borderId="1" xfId="1" applyNumberFormat="1" applyFont="1" applyFill="1" applyBorder="1" applyProtection="1">
      <protection locked="0"/>
    </xf>
    <xf numFmtId="3" fontId="10" fillId="2" borderId="1" xfId="1" applyNumberFormat="1" applyFont="1" applyFill="1" applyBorder="1" applyProtection="1">
      <protection locked="0"/>
    </xf>
    <xf numFmtId="3" fontId="10" fillId="3" borderId="1" xfId="1" applyNumberFormat="1" applyFont="1" applyFill="1" applyBorder="1" applyAlignment="1" applyProtection="1">
      <alignment vertical="top"/>
      <protection locked="0"/>
    </xf>
    <xf numFmtId="3" fontId="10" fillId="2" borderId="1" xfId="1" applyNumberFormat="1" applyFont="1" applyFill="1" applyBorder="1" applyAlignment="1" applyProtection="1">
      <alignment vertical="top"/>
      <protection locked="0"/>
    </xf>
    <xf numFmtId="0" fontId="10" fillId="2" borderId="4" xfId="1" applyFont="1" applyFill="1" applyBorder="1" applyAlignment="1" applyProtection="1">
      <alignment horizontal="justify" vertical="top" wrapText="1"/>
    </xf>
    <xf numFmtId="0" fontId="10" fillId="3" borderId="0" xfId="1" applyFont="1" applyFill="1" applyProtection="1">
      <protection locked="0"/>
    </xf>
    <xf numFmtId="0" fontId="10" fillId="2" borderId="0" xfId="1" applyFont="1" applyFill="1" applyProtection="1">
      <protection locked="0"/>
    </xf>
    <xf numFmtId="0" fontId="13" fillId="2" borderId="4" xfId="1" applyFont="1" applyFill="1" applyBorder="1" applyAlignment="1" applyProtection="1">
      <alignment vertical="top" wrapText="1"/>
    </xf>
    <xf numFmtId="3" fontId="13" fillId="3" borderId="1" xfId="1" applyNumberFormat="1" applyFont="1" applyFill="1" applyBorder="1" applyProtection="1">
      <protection locked="0"/>
    </xf>
    <xf numFmtId="3" fontId="13" fillId="2" borderId="1" xfId="1" applyNumberFormat="1" applyFont="1" applyFill="1" applyBorder="1" applyProtection="1">
      <protection locked="0"/>
    </xf>
    <xf numFmtId="49" fontId="10" fillId="2" borderId="5" xfId="1" applyNumberFormat="1" applyFont="1" applyFill="1" applyBorder="1" applyAlignment="1" applyProtection="1">
      <alignment horizontal="center" vertical="top" wrapText="1"/>
      <protection locked="0"/>
    </xf>
    <xf numFmtId="3" fontId="10" fillId="3" borderId="1" xfId="1" applyNumberFormat="1" applyFont="1" applyFill="1" applyBorder="1" applyProtection="1"/>
    <xf numFmtId="3" fontId="10" fillId="2" borderId="1" xfId="1" applyNumberFormat="1" applyFont="1" applyFill="1" applyBorder="1" applyProtection="1"/>
    <xf numFmtId="0" fontId="10" fillId="2" borderId="1" xfId="1" applyFont="1" applyFill="1" applyBorder="1" applyAlignment="1" applyProtection="1">
      <alignment horizontal="center" vertical="top" wrapText="1"/>
      <protection locked="0"/>
    </xf>
    <xf numFmtId="0" fontId="10" fillId="2" borderId="1" xfId="1" applyFont="1" applyFill="1" applyBorder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center"/>
      <protection locked="0"/>
    </xf>
    <xf numFmtId="0" fontId="13" fillId="2" borderId="1" xfId="1" applyFont="1" applyFill="1" applyBorder="1" applyAlignment="1" applyProtection="1">
      <alignment vertical="top" wrapText="1"/>
    </xf>
    <xf numFmtId="0" fontId="10" fillId="3" borderId="1" xfId="1" applyFont="1" applyFill="1" applyBorder="1" applyProtection="1">
      <protection locked="0"/>
    </xf>
    <xf numFmtId="0" fontId="10" fillId="2" borderId="1" xfId="1" applyFont="1" applyFill="1" applyBorder="1" applyProtection="1">
      <protection locked="0"/>
    </xf>
    <xf numFmtId="0" fontId="8" fillId="2" borderId="0" xfId="1" applyFont="1" applyFill="1" applyAlignment="1" applyProtection="1">
      <alignment horizontal="left" wrapText="1"/>
      <protection locked="0"/>
    </xf>
    <xf numFmtId="0" fontId="13" fillId="2" borderId="0" xfId="5" applyFont="1" applyFill="1" applyAlignment="1" applyProtection="1">
      <protection locked="0"/>
    </xf>
    <xf numFmtId="0" fontId="14" fillId="2" borderId="0" xfId="5" applyFont="1" applyFill="1" applyProtection="1">
      <protection locked="0"/>
    </xf>
    <xf numFmtId="0" fontId="15" fillId="3" borderId="0" xfId="5" applyFont="1" applyFill="1" applyProtection="1">
      <protection locked="0"/>
    </xf>
    <xf numFmtId="14" fontId="15" fillId="3" borderId="0" xfId="5" applyNumberFormat="1" applyFont="1" applyFill="1" applyProtection="1">
      <protection locked="0"/>
    </xf>
    <xf numFmtId="0" fontId="16" fillId="2" borderId="0" xfId="1" applyFont="1" applyFill="1" applyProtection="1">
      <protection locked="0"/>
    </xf>
    <xf numFmtId="0" fontId="5" fillId="2" borderId="0" xfId="5" applyFont="1" applyFill="1" applyAlignment="1" applyProtection="1">
      <alignment wrapText="1"/>
      <protection locked="0"/>
    </xf>
    <xf numFmtId="0" fontId="4" fillId="2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0" fontId="7" fillId="2" borderId="0" xfId="5" applyFont="1" applyFill="1" applyProtection="1">
      <protection locked="0"/>
    </xf>
    <xf numFmtId="0" fontId="7" fillId="2" borderId="0" xfId="5" applyFont="1" applyFill="1" applyAlignment="1" applyProtection="1">
      <alignment wrapText="1"/>
      <protection locked="0"/>
    </xf>
    <xf numFmtId="0" fontId="7" fillId="2" borderId="0" xfId="5" applyFont="1" applyFill="1" applyAlignment="1" applyProtection="1">
      <alignment horizontal="left" wrapText="1"/>
      <protection locked="0"/>
    </xf>
  </cellXfs>
  <cellStyles count="36">
    <cellStyle name="Euro" xfId="6"/>
    <cellStyle name="S1" xfId="7"/>
    <cellStyle name="S19" xfId="8"/>
    <cellStyle name="S8" xfId="9"/>
    <cellStyle name="Гиперссылка 2" xfId="10"/>
    <cellStyle name="Обычный" xfId="0" builtinId="0"/>
    <cellStyle name="Обычный 2" xfId="5"/>
    <cellStyle name="Обычный 2 2" xfId="11"/>
    <cellStyle name="Обычный 2 3" xfId="12"/>
    <cellStyle name="Обычный 2 4" xfId="13"/>
    <cellStyle name="Обычный 3" xfId="4"/>
    <cellStyle name="Обычный 3 2" xfId="14"/>
    <cellStyle name="Обычный 4" xfId="15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16"/>
    <cellStyle name="Процентный 3" xfId="17"/>
    <cellStyle name="Стиль 1" xfId="18"/>
    <cellStyle name="Финансовый 2" xfId="19"/>
    <cellStyle name="Финансовый 2 2" xfId="20"/>
    <cellStyle name="Финансовый 2 3" xfId="21"/>
    <cellStyle name="Финансовый 2 4" xfId="22"/>
    <cellStyle name="Финансовый 2 5" xfId="23"/>
    <cellStyle name="Финансовый 2 6" xfId="24"/>
    <cellStyle name="Финансовый 3" xfId="25"/>
    <cellStyle name="Финансовый 3 2" xfId="26"/>
    <cellStyle name="Финансовый 3 2 2" xfId="27"/>
    <cellStyle name="Финансовый 3 2 3" xfId="28"/>
    <cellStyle name="Финансовый 4" xfId="29"/>
    <cellStyle name="Финансовый 5" xfId="30"/>
    <cellStyle name="Финансовый 6" xfId="31"/>
    <cellStyle name="Финансовый 7" xfId="32"/>
    <cellStyle name="Финансовый 8" xfId="33"/>
    <cellStyle name="Финансовый 8 2" xfId="34"/>
    <cellStyle name="Финансовый 9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/folder/Accounting%20department/Satpaeva_sh/&#1054;&#1090;&#1095;&#1077;&#1090;&#1099;%20&#1087;&#1086;%20&#1092;&#1086;&#1088;&#1084;&#1077;%20&#1040;&#1060;&#1053;/2015/03/&#1041;&#1058;&#1040;&#1057;_K1_01.04.2015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"/>
      <sheetName val="Пруд УИП БД"/>
      <sheetName val="8 пр УИП БД (2)"/>
      <sheetName val="Пруд УИП БД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86"/>
  <sheetViews>
    <sheetView tabSelected="1" view="pageBreakPreview" zoomScaleSheetLayoutView="100" workbookViewId="0">
      <selection activeCell="A50" sqref="A50"/>
    </sheetView>
  </sheetViews>
  <sheetFormatPr defaultRowHeight="12.75"/>
  <cols>
    <col min="1" max="1" width="77" style="1" customWidth="1"/>
    <col min="2" max="2" width="12.140625" style="1" customWidth="1"/>
    <col min="3" max="3" width="15.85546875" style="52" customWidth="1"/>
    <col min="4" max="4" width="17.7109375" style="1" customWidth="1"/>
    <col min="5" max="5" width="19" style="1" customWidth="1"/>
    <col min="6" max="6" width="11" style="1" bestFit="1" customWidth="1"/>
    <col min="7" max="7" width="9.140625" style="1"/>
    <col min="8" max="8" width="30.85546875" style="1" customWidth="1"/>
    <col min="9" max="16384" width="9.140625" style="1"/>
  </cols>
  <sheetData>
    <row r="1" spans="1:6" ht="68.25" customHeight="1">
      <c r="C1" s="2" t="s">
        <v>0</v>
      </c>
      <c r="D1" s="3"/>
    </row>
    <row r="2" spans="1:6" ht="21" customHeight="1">
      <c r="C2" s="4"/>
      <c r="D2" s="5" t="s">
        <v>1</v>
      </c>
    </row>
    <row r="3" spans="1:6">
      <c r="A3" s="6" t="s">
        <v>2</v>
      </c>
      <c r="B3" s="6"/>
      <c r="C3" s="6"/>
      <c r="D3" s="6"/>
    </row>
    <row r="4" spans="1:6">
      <c r="A4" s="7" t="s">
        <v>3</v>
      </c>
      <c r="B4" s="7"/>
      <c r="C4" s="7"/>
      <c r="D4" s="7"/>
    </row>
    <row r="5" spans="1:6">
      <c r="A5" s="8" t="s">
        <v>4</v>
      </c>
      <c r="B5" s="8"/>
      <c r="C5" s="8"/>
      <c r="D5" s="8"/>
    </row>
    <row r="6" spans="1:6">
      <c r="A6" s="9" t="s">
        <v>5</v>
      </c>
      <c r="B6" s="9"/>
      <c r="C6" s="9"/>
      <c r="D6" s="9"/>
    </row>
    <row r="7" spans="1:6" s="13" customFormat="1">
      <c r="A7" s="10"/>
      <c r="B7" s="10"/>
      <c r="C7" s="11"/>
      <c r="D7" s="12" t="s">
        <v>6</v>
      </c>
    </row>
    <row r="8" spans="1:6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6">
      <c r="A9" s="16">
        <v>1</v>
      </c>
      <c r="B9" s="16">
        <v>2</v>
      </c>
      <c r="C9" s="17">
        <v>3</v>
      </c>
      <c r="D9" s="16">
        <v>4</v>
      </c>
    </row>
    <row r="10" spans="1:6">
      <c r="A10" s="18" t="s">
        <v>11</v>
      </c>
      <c r="B10" s="19"/>
      <c r="C10" s="20"/>
      <c r="D10" s="21"/>
    </row>
    <row r="11" spans="1:6">
      <c r="A11" s="22" t="s">
        <v>12</v>
      </c>
      <c r="B11" s="23">
        <v>1</v>
      </c>
      <c r="C11" s="24">
        <v>14827535</v>
      </c>
      <c r="D11" s="24">
        <v>15410791</v>
      </c>
    </row>
    <row r="12" spans="1:6">
      <c r="A12" s="22" t="s">
        <v>13</v>
      </c>
      <c r="B12" s="23"/>
      <c r="C12" s="24"/>
      <c r="D12" s="24"/>
    </row>
    <row r="13" spans="1:6">
      <c r="A13" s="25" t="s">
        <v>14</v>
      </c>
      <c r="B13" s="23"/>
      <c r="C13" s="24">
        <v>64</v>
      </c>
      <c r="D13" s="24">
        <v>21</v>
      </c>
    </row>
    <row r="14" spans="1:6" ht="25.5">
      <c r="A14" s="22" t="s">
        <v>15</v>
      </c>
      <c r="B14" s="23"/>
      <c r="C14" s="24">
        <f>C11-C13</f>
        <v>14827471</v>
      </c>
      <c r="D14" s="24">
        <v>15410770</v>
      </c>
    </row>
    <row r="15" spans="1:6">
      <c r="A15" s="26" t="s">
        <v>16</v>
      </c>
      <c r="B15" s="23">
        <v>2</v>
      </c>
      <c r="C15" s="24"/>
      <c r="D15" s="24"/>
    </row>
    <row r="16" spans="1:6" ht="25.5">
      <c r="A16" s="26" t="s">
        <v>17</v>
      </c>
      <c r="B16" s="23">
        <v>3</v>
      </c>
      <c r="C16" s="24">
        <v>406911</v>
      </c>
      <c r="D16" s="24">
        <v>610962</v>
      </c>
      <c r="E16" s="1" t="s">
        <v>18</v>
      </c>
      <c r="F16" s="27" t="e">
        <f>C16-#REF!</f>
        <v>#REF!</v>
      </c>
    </row>
    <row r="17" spans="1:6">
      <c r="A17" s="26" t="s">
        <v>19</v>
      </c>
      <c r="B17" s="28" t="s">
        <v>20</v>
      </c>
      <c r="C17" s="24"/>
      <c r="D17" s="24"/>
    </row>
    <row r="18" spans="1:6">
      <c r="A18" s="26" t="s">
        <v>21</v>
      </c>
      <c r="B18" s="23">
        <v>5</v>
      </c>
      <c r="C18" s="24">
        <v>502236</v>
      </c>
      <c r="D18" s="24">
        <v>338010</v>
      </c>
      <c r="E18" s="1" t="s">
        <v>22</v>
      </c>
      <c r="F18" s="27" t="e">
        <f>C18-#REF!</f>
        <v>#REF!</v>
      </c>
    </row>
    <row r="19" spans="1:6">
      <c r="A19" s="26" t="s">
        <v>23</v>
      </c>
      <c r="B19" s="23">
        <v>6</v>
      </c>
      <c r="C19" s="24">
        <f>13767-965</f>
        <v>12802</v>
      </c>
      <c r="D19" s="24">
        <v>10158</v>
      </c>
    </row>
    <row r="20" spans="1:6">
      <c r="A20" s="26" t="s">
        <v>24</v>
      </c>
      <c r="B20" s="23">
        <v>7</v>
      </c>
      <c r="C20" s="24"/>
      <c r="D20" s="24"/>
      <c r="E20" s="29" t="b">
        <f>C20&gt;=C22+C23</f>
        <v>1</v>
      </c>
      <c r="F20" s="29" t="b">
        <f>D20&gt;=D22+D23</f>
        <v>1</v>
      </c>
    </row>
    <row r="21" spans="1:6">
      <c r="A21" s="26" t="s">
        <v>13</v>
      </c>
      <c r="B21" s="23"/>
      <c r="C21" s="24"/>
      <c r="D21" s="24"/>
    </row>
    <row r="22" spans="1:6">
      <c r="A22" s="26" t="s">
        <v>25</v>
      </c>
      <c r="B22" s="23" t="s">
        <v>26</v>
      </c>
      <c r="C22" s="24"/>
      <c r="D22" s="24"/>
    </row>
    <row r="23" spans="1:6">
      <c r="A23" s="26" t="s">
        <v>27</v>
      </c>
      <c r="B23" s="28" t="s">
        <v>28</v>
      </c>
      <c r="C23" s="24"/>
      <c r="D23" s="24"/>
    </row>
    <row r="24" spans="1:6">
      <c r="A24" s="26" t="s">
        <v>29</v>
      </c>
      <c r="B24" s="28" t="s">
        <v>30</v>
      </c>
      <c r="C24" s="24"/>
      <c r="D24" s="24">
        <v>204129</v>
      </c>
      <c r="E24" s="1" t="s">
        <v>31</v>
      </c>
    </row>
    <row r="25" spans="1:6">
      <c r="A25" s="26" t="s">
        <v>32</v>
      </c>
      <c r="B25" s="23">
        <v>9</v>
      </c>
      <c r="C25" s="24">
        <v>635971</v>
      </c>
      <c r="D25" s="24">
        <v>0</v>
      </c>
      <c r="E25" s="1" t="s">
        <v>33</v>
      </c>
    </row>
    <row r="26" spans="1:6">
      <c r="A26" s="26" t="s">
        <v>34</v>
      </c>
      <c r="B26" s="23">
        <v>10</v>
      </c>
      <c r="C26" s="24">
        <v>0</v>
      </c>
      <c r="D26" s="24">
        <v>0</v>
      </c>
      <c r="E26" s="1" t="s">
        <v>35</v>
      </c>
      <c r="F26" s="27">
        <v>541609</v>
      </c>
    </row>
    <row r="27" spans="1:6">
      <c r="A27" s="26" t="s">
        <v>36</v>
      </c>
      <c r="B27" s="23">
        <v>11</v>
      </c>
      <c r="C27" s="24"/>
      <c r="D27" s="24"/>
    </row>
    <row r="28" spans="1:6">
      <c r="A28" s="26" t="s">
        <v>37</v>
      </c>
      <c r="B28" s="23">
        <v>12</v>
      </c>
      <c r="C28" s="24"/>
      <c r="D28" s="24"/>
    </row>
    <row r="29" spans="1:6">
      <c r="A29" s="26" t="s">
        <v>38</v>
      </c>
      <c r="B29" s="23">
        <v>13</v>
      </c>
      <c r="C29" s="24"/>
      <c r="D29" s="24"/>
      <c r="F29" s="27">
        <f>C16+C18+C25</f>
        <v>1545118</v>
      </c>
    </row>
    <row r="30" spans="1:6">
      <c r="A30" s="26" t="s">
        <v>39</v>
      </c>
      <c r="B30" s="23">
        <v>14</v>
      </c>
      <c r="C30" s="24">
        <v>10434925</v>
      </c>
      <c r="D30" s="24">
        <v>9408830</v>
      </c>
      <c r="E30" s="1" t="s">
        <v>40</v>
      </c>
    </row>
    <row r="31" spans="1:6">
      <c r="A31" s="26" t="s">
        <v>41</v>
      </c>
      <c r="B31" s="23">
        <v>15</v>
      </c>
      <c r="C31" s="24">
        <v>1127</v>
      </c>
      <c r="D31" s="24">
        <v>1127</v>
      </c>
    </row>
    <row r="32" spans="1:6">
      <c r="A32" s="26" t="s">
        <v>42</v>
      </c>
      <c r="B32" s="23">
        <v>16</v>
      </c>
      <c r="C32" s="24"/>
      <c r="D32" s="24"/>
    </row>
    <row r="33" spans="1:10">
      <c r="A33" s="26" t="s">
        <v>43</v>
      </c>
      <c r="B33" s="23">
        <v>17</v>
      </c>
      <c r="C33" s="24">
        <v>0</v>
      </c>
      <c r="D33" s="24">
        <v>0</v>
      </c>
    </row>
    <row r="34" spans="1:10">
      <c r="A34" s="30" t="s">
        <v>44</v>
      </c>
      <c r="B34" s="23">
        <v>18</v>
      </c>
      <c r="C34" s="24">
        <v>4141</v>
      </c>
      <c r="D34" s="24">
        <v>4693</v>
      </c>
    </row>
    <row r="35" spans="1:10">
      <c r="A35" s="26" t="s">
        <v>45</v>
      </c>
      <c r="B35" s="23">
        <v>19</v>
      </c>
      <c r="C35" s="24">
        <v>81627</v>
      </c>
      <c r="D35" s="24">
        <v>80845</v>
      </c>
    </row>
    <row r="36" spans="1:10">
      <c r="A36" s="26" t="s">
        <v>46</v>
      </c>
      <c r="B36" s="23">
        <v>20</v>
      </c>
      <c r="C36" s="24">
        <v>20851</v>
      </c>
      <c r="D36" s="24">
        <v>20851</v>
      </c>
    </row>
    <row r="37" spans="1:10">
      <c r="A37" s="26" t="s">
        <v>47</v>
      </c>
      <c r="B37" s="23">
        <v>21</v>
      </c>
      <c r="C37" s="24">
        <v>5358</v>
      </c>
      <c r="D37" s="24">
        <v>2490</v>
      </c>
      <c r="E37" s="1">
        <v>26933482</v>
      </c>
      <c r="F37" s="27">
        <f>C38-E37</f>
        <v>2</v>
      </c>
    </row>
    <row r="38" spans="1:10">
      <c r="A38" s="31" t="s">
        <v>48</v>
      </c>
      <c r="B38" s="23">
        <v>22</v>
      </c>
      <c r="C38" s="32">
        <f>C11+C15+C16+C17+C18+C19+C20+C24+C25+C26+C27+C28+C29+C30+C31+C32+C33+C34+C35+C36+C37</f>
        <v>26933484</v>
      </c>
      <c r="D38" s="32">
        <f>D11+D15+D16+D17+D18+D19+D20+D24+D25+D26+D27+D28+D29+D30+D31+D32+D33+D34+D35+D36+D37</f>
        <v>26092886</v>
      </c>
      <c r="E38" s="27" t="s">
        <v>49</v>
      </c>
    </row>
    <row r="39" spans="1:10">
      <c r="A39" s="33"/>
      <c r="B39" s="23"/>
      <c r="C39" s="32"/>
      <c r="D39" s="34"/>
      <c r="E39" s="27"/>
    </row>
    <row r="40" spans="1:10">
      <c r="A40" s="35" t="s">
        <v>50</v>
      </c>
      <c r="B40" s="23"/>
      <c r="C40" s="36"/>
      <c r="D40" s="37"/>
    </row>
    <row r="41" spans="1:10">
      <c r="A41" s="38" t="s">
        <v>51</v>
      </c>
      <c r="B41" s="23">
        <v>23</v>
      </c>
      <c r="C41" s="24"/>
      <c r="D41" s="39"/>
    </row>
    <row r="42" spans="1:10">
      <c r="A42" s="26" t="s">
        <v>19</v>
      </c>
      <c r="B42" s="23">
        <v>24</v>
      </c>
      <c r="C42" s="24"/>
      <c r="D42" s="39"/>
    </row>
    <row r="43" spans="1:10">
      <c r="A43" s="38" t="s">
        <v>52</v>
      </c>
      <c r="B43" s="23">
        <v>25</v>
      </c>
      <c r="C43" s="24"/>
      <c r="D43" s="39"/>
    </row>
    <row r="44" spans="1:10">
      <c r="A44" s="26" t="s">
        <v>53</v>
      </c>
      <c r="B44" s="23">
        <v>26</v>
      </c>
      <c r="C44" s="24"/>
      <c r="D44" s="40">
        <v>0</v>
      </c>
      <c r="E44" s="1" t="s">
        <v>54</v>
      </c>
    </row>
    <row r="45" spans="1:10">
      <c r="A45" s="38" t="s">
        <v>55</v>
      </c>
      <c r="B45" s="23">
        <v>27</v>
      </c>
      <c r="C45" s="24"/>
      <c r="D45" s="40"/>
      <c r="J45" s="41"/>
    </row>
    <row r="46" spans="1:10">
      <c r="A46" s="38" t="s">
        <v>56</v>
      </c>
      <c r="B46" s="23">
        <v>28</v>
      </c>
      <c r="C46" s="24">
        <v>811856</v>
      </c>
      <c r="D46" s="24">
        <v>815636</v>
      </c>
      <c r="J46" s="41"/>
    </row>
    <row r="47" spans="1:10">
      <c r="A47" s="22" t="s">
        <v>57</v>
      </c>
      <c r="B47" s="23">
        <v>29</v>
      </c>
      <c r="C47" s="24"/>
      <c r="D47" s="24"/>
      <c r="J47" s="41"/>
    </row>
    <row r="48" spans="1:10">
      <c r="A48" s="22" t="s">
        <v>58</v>
      </c>
      <c r="B48" s="23">
        <v>30</v>
      </c>
      <c r="C48" s="24"/>
      <c r="D48" s="24"/>
      <c r="J48" s="41"/>
    </row>
    <row r="49" spans="1:8">
      <c r="A49" s="22" t="s">
        <v>59</v>
      </c>
      <c r="B49" s="23">
        <v>31</v>
      </c>
      <c r="C49" s="24"/>
      <c r="D49" s="24"/>
      <c r="H49" s="41"/>
    </row>
    <row r="50" spans="1:8">
      <c r="A50" s="26" t="s">
        <v>60</v>
      </c>
      <c r="B50" s="42" t="s">
        <v>61</v>
      </c>
      <c r="C50" s="24">
        <v>2453</v>
      </c>
      <c r="D50" s="24">
        <v>2732</v>
      </c>
      <c r="H50" s="41"/>
    </row>
    <row r="51" spans="1:8">
      <c r="A51" s="26" t="s">
        <v>62</v>
      </c>
      <c r="B51" s="42" t="s">
        <v>63</v>
      </c>
      <c r="C51" s="24"/>
      <c r="D51" s="24"/>
      <c r="H51" s="41"/>
    </row>
    <row r="52" spans="1:8">
      <c r="A52" s="33" t="s">
        <v>64</v>
      </c>
      <c r="B52" s="42" t="s">
        <v>65</v>
      </c>
      <c r="C52" s="24">
        <v>3550</v>
      </c>
      <c r="D52" s="24">
        <v>3550</v>
      </c>
      <c r="E52" s="27"/>
      <c r="H52" s="41"/>
    </row>
    <row r="53" spans="1:8">
      <c r="A53" s="31" t="s">
        <v>66</v>
      </c>
      <c r="B53" s="23">
        <v>35</v>
      </c>
      <c r="C53" s="43">
        <f>C41+C42+C43+C44+C45+C46+C47+C48+C49+C50+C51+C52</f>
        <v>817859</v>
      </c>
      <c r="D53" s="44">
        <f>D41+D42+D43+D44+D45+D46+D47+D48+D49+D50+D51+D52</f>
        <v>821918</v>
      </c>
      <c r="H53" s="41"/>
    </row>
    <row r="54" spans="1:8">
      <c r="A54" s="31"/>
      <c r="B54" s="23"/>
      <c r="C54" s="24"/>
      <c r="D54" s="39"/>
    </row>
    <row r="55" spans="1:8">
      <c r="A55" s="45" t="s">
        <v>67</v>
      </c>
      <c r="B55" s="23"/>
      <c r="C55" s="46"/>
      <c r="D55" s="47"/>
    </row>
    <row r="56" spans="1:8">
      <c r="A56" s="26" t="s">
        <v>68</v>
      </c>
      <c r="B56" s="23">
        <v>36</v>
      </c>
      <c r="C56" s="24">
        <v>50559902</v>
      </c>
      <c r="D56" s="39">
        <v>50559902</v>
      </c>
      <c r="E56" s="29" t="b">
        <f>C56&gt;=C58+C59</f>
        <v>1</v>
      </c>
      <c r="F56" s="29" t="b">
        <f>D56&gt;=D58+D59</f>
        <v>1</v>
      </c>
    </row>
    <row r="57" spans="1:8">
      <c r="A57" s="26" t="s">
        <v>13</v>
      </c>
      <c r="B57" s="23"/>
      <c r="C57" s="24"/>
      <c r="D57" s="48"/>
    </row>
    <row r="58" spans="1:8">
      <c r="A58" s="38" t="s">
        <v>69</v>
      </c>
      <c r="B58" s="23" t="s">
        <v>70</v>
      </c>
      <c r="C58" s="24">
        <v>50559902</v>
      </c>
      <c r="D58" s="39">
        <v>50559902</v>
      </c>
    </row>
    <row r="59" spans="1:8">
      <c r="A59" s="26" t="s">
        <v>71</v>
      </c>
      <c r="B59" s="23" t="s">
        <v>72</v>
      </c>
      <c r="C59" s="24"/>
      <c r="D59" s="39"/>
    </row>
    <row r="60" spans="1:8">
      <c r="A60" s="26" t="s">
        <v>73</v>
      </c>
      <c r="B60" s="23">
        <v>37</v>
      </c>
      <c r="C60" s="24"/>
      <c r="D60" s="39"/>
    </row>
    <row r="61" spans="1:8">
      <c r="A61" s="26" t="s">
        <v>74</v>
      </c>
      <c r="B61" s="23">
        <v>38</v>
      </c>
      <c r="C61" s="24"/>
      <c r="D61" s="39"/>
    </row>
    <row r="62" spans="1:8">
      <c r="A62" s="26" t="s">
        <v>75</v>
      </c>
      <c r="B62" s="23">
        <v>39</v>
      </c>
      <c r="C62" s="24"/>
      <c r="D62" s="48"/>
      <c r="E62" s="41"/>
    </row>
    <row r="63" spans="1:8">
      <c r="A63" s="26" t="s">
        <v>76</v>
      </c>
      <c r="B63" s="23">
        <v>40</v>
      </c>
      <c r="C63" s="24">
        <v>10853</v>
      </c>
      <c r="D63" s="24">
        <v>15849</v>
      </c>
      <c r="E63" s="41"/>
    </row>
    <row r="64" spans="1:8">
      <c r="A64" s="26" t="s">
        <v>77</v>
      </c>
      <c r="B64" s="23">
        <v>41</v>
      </c>
      <c r="C64" s="49">
        <f>C66+C67</f>
        <v>-24455130</v>
      </c>
      <c r="D64" s="48">
        <f>D66+D67</f>
        <v>-25304783</v>
      </c>
    </row>
    <row r="65" spans="1:5">
      <c r="A65" s="26" t="s">
        <v>78</v>
      </c>
      <c r="B65" s="50"/>
      <c r="C65" s="24"/>
      <c r="D65" s="48"/>
    </row>
    <row r="66" spans="1:5">
      <c r="A66" s="51" t="s">
        <v>79</v>
      </c>
      <c r="B66" s="23" t="s">
        <v>80</v>
      </c>
      <c r="C66" s="24">
        <f>D64</f>
        <v>-25304783</v>
      </c>
      <c r="D66" s="24">
        <v>-25525039</v>
      </c>
    </row>
    <row r="67" spans="1:5">
      <c r="A67" s="26" t="s">
        <v>81</v>
      </c>
      <c r="B67" s="23" t="s">
        <v>82</v>
      </c>
      <c r="C67" s="24">
        <v>849653</v>
      </c>
      <c r="D67" s="24">
        <v>220256</v>
      </c>
      <c r="E67" s="27" t="s">
        <v>83</v>
      </c>
    </row>
    <row r="68" spans="1:5">
      <c r="A68" s="26" t="s">
        <v>84</v>
      </c>
      <c r="B68" s="50">
        <v>42</v>
      </c>
      <c r="C68" s="24"/>
      <c r="D68" s="48"/>
      <c r="E68" s="27"/>
    </row>
    <row r="69" spans="1:5">
      <c r="A69" s="45" t="s">
        <v>85</v>
      </c>
      <c r="B69" s="50">
        <v>43</v>
      </c>
      <c r="C69" s="46">
        <f>C56+C60-C61+C63+C64+C62+C68</f>
        <v>26115625</v>
      </c>
      <c r="D69" s="46">
        <f>D56+D60-D61+D63+D64+D62+D68</f>
        <v>25270968</v>
      </c>
      <c r="E69" s="27"/>
    </row>
    <row r="70" spans="1:5">
      <c r="A70" s="45"/>
      <c r="B70" s="50"/>
      <c r="C70" s="46"/>
      <c r="D70" s="47"/>
      <c r="E70" s="27"/>
    </row>
    <row r="71" spans="1:5">
      <c r="A71" s="45" t="s">
        <v>86</v>
      </c>
      <c r="B71" s="50">
        <v>44</v>
      </c>
      <c r="C71" s="46">
        <f>C53+C69</f>
        <v>26933484</v>
      </c>
      <c r="D71" s="47">
        <f>D53+D69</f>
        <v>26092886</v>
      </c>
      <c r="E71" s="27" t="s">
        <v>87</v>
      </c>
    </row>
    <row r="72" spans="1:5">
      <c r="D72" s="53"/>
    </row>
    <row r="73" spans="1:5">
      <c r="A73" s="54" t="s">
        <v>88</v>
      </c>
      <c r="B73" s="54"/>
      <c r="C73" s="54"/>
      <c r="D73" s="54"/>
      <c r="E73" s="55">
        <f>C71-C38</f>
        <v>0</v>
      </c>
    </row>
    <row r="74" spans="1:5">
      <c r="A74" s="56"/>
    </row>
    <row r="75" spans="1:5">
      <c r="A75" s="56"/>
    </row>
    <row r="76" spans="1:5">
      <c r="A76" s="56"/>
    </row>
    <row r="77" spans="1:5">
      <c r="A77" s="57" t="s">
        <v>89</v>
      </c>
      <c r="B77" s="58"/>
      <c r="C77" s="59"/>
      <c r="D77" s="60"/>
    </row>
    <row r="78" spans="1:5">
      <c r="A78" s="61"/>
      <c r="B78" s="62"/>
      <c r="C78" s="59"/>
      <c r="D78" s="63"/>
    </row>
    <row r="79" spans="1:5">
      <c r="A79" s="64" t="s">
        <v>90</v>
      </c>
      <c r="B79" s="62"/>
      <c r="C79" s="59"/>
      <c r="D79" s="60"/>
    </row>
    <row r="80" spans="1:5">
      <c r="A80" s="61"/>
      <c r="B80" s="58"/>
      <c r="C80" s="59"/>
      <c r="D80" s="62"/>
    </row>
    <row r="82" spans="1:4">
      <c r="A82" s="61"/>
      <c r="B82" s="62"/>
      <c r="C82" s="59"/>
      <c r="D82" s="62"/>
    </row>
    <row r="83" spans="1:4">
      <c r="A83" s="65" t="s">
        <v>91</v>
      </c>
      <c r="B83" s="58"/>
      <c r="C83" s="59"/>
      <c r="D83" s="62"/>
    </row>
    <row r="84" spans="1:4">
      <c r="A84" s="66">
        <v>3937314</v>
      </c>
      <c r="B84" s="58"/>
      <c r="C84" s="59"/>
      <c r="D84" s="62"/>
    </row>
    <row r="85" spans="1:4">
      <c r="A85" s="65" t="s">
        <v>92</v>
      </c>
      <c r="B85" s="62"/>
      <c r="C85" s="59"/>
      <c r="D85" s="62"/>
    </row>
    <row r="86" spans="1:4">
      <c r="A86" s="56"/>
    </row>
  </sheetData>
  <mergeCells count="6">
    <mergeCell ref="C1:D1"/>
    <mergeCell ref="A3:D3"/>
    <mergeCell ref="A4:D4"/>
    <mergeCell ref="A5:D5"/>
    <mergeCell ref="A6:D6"/>
    <mergeCell ref="A73:D73"/>
  </mergeCells>
  <pageMargins left="0.74803149606299213" right="0.74803149606299213" top="0.51181102362204722" bottom="0.35433070866141736" header="0.51181102362204722" footer="0.51181102362204722"/>
  <pageSetup paperSize="9" scale="64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99"/>
  <sheetViews>
    <sheetView view="pageBreakPreview" topLeftCell="A55" zoomScale="85" zoomScaleSheetLayoutView="85" workbookViewId="0">
      <selection activeCell="C42" sqref="C42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52" customWidth="1"/>
    <col min="4" max="4" width="15.42578125" style="52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5.75" customHeight="1">
      <c r="E1" s="2" t="s">
        <v>93</v>
      </c>
      <c r="F1" s="3"/>
    </row>
    <row r="2" spans="1:10">
      <c r="E2" s="67"/>
      <c r="F2" s="5" t="s">
        <v>94</v>
      </c>
    </row>
    <row r="3" spans="1:10">
      <c r="A3" s="6" t="s">
        <v>95</v>
      </c>
      <c r="B3" s="6"/>
      <c r="C3" s="6"/>
      <c r="D3" s="6"/>
      <c r="E3" s="6"/>
      <c r="F3" s="6"/>
    </row>
    <row r="4" spans="1:10">
      <c r="A4" s="7" t="s">
        <v>3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68" t="str">
        <f>ф1!A6</f>
        <v xml:space="preserve"> по состоянию на "01" апреля 2015 года</v>
      </c>
      <c r="B6" s="68"/>
      <c r="C6" s="68"/>
      <c r="D6" s="68"/>
      <c r="E6" s="68"/>
      <c r="F6" s="68"/>
    </row>
    <row r="7" spans="1:10" s="13" customFormat="1">
      <c r="A7" s="69"/>
      <c r="B7" s="69"/>
      <c r="C7" s="70"/>
      <c r="D7" s="70"/>
      <c r="E7" s="69"/>
      <c r="F7" s="69"/>
    </row>
    <row r="8" spans="1:10" s="13" customFormat="1">
      <c r="A8" s="10"/>
      <c r="B8" s="10"/>
      <c r="C8" s="11"/>
      <c r="D8" s="71"/>
      <c r="F8" s="12" t="s">
        <v>96</v>
      </c>
    </row>
    <row r="9" spans="1:10" ht="63.75">
      <c r="A9" s="14" t="s">
        <v>7</v>
      </c>
      <c r="B9" s="14" t="s">
        <v>8</v>
      </c>
      <c r="C9" s="15" t="s">
        <v>97</v>
      </c>
      <c r="D9" s="15" t="s">
        <v>98</v>
      </c>
      <c r="E9" s="14" t="s">
        <v>99</v>
      </c>
      <c r="F9" s="14" t="s">
        <v>100</v>
      </c>
      <c r="G9" s="72"/>
      <c r="H9" s="73"/>
    </row>
    <row r="10" spans="1:10">
      <c r="A10" s="16">
        <v>1</v>
      </c>
      <c r="B10" s="16">
        <v>2</v>
      </c>
      <c r="C10" s="17">
        <v>3</v>
      </c>
      <c r="D10" s="17">
        <v>4</v>
      </c>
      <c r="E10" s="16">
        <v>5</v>
      </c>
      <c r="F10" s="16">
        <v>6</v>
      </c>
    </row>
    <row r="11" spans="1:10" ht="15.75">
      <c r="A11" s="74" t="s">
        <v>101</v>
      </c>
      <c r="B11" s="75">
        <v>1</v>
      </c>
      <c r="C11" s="76">
        <f>C13+C14+C15+C16+C17+C18+C19</f>
        <v>14009</v>
      </c>
      <c r="D11" s="76">
        <f>D13+D14+D15+D16+D17+D18+D19</f>
        <v>28516</v>
      </c>
      <c r="E11" s="77">
        <f>E13+E14+E15+E16+E17+E18+E19</f>
        <v>58180</v>
      </c>
      <c r="F11" s="77">
        <f>F13+F14+F15+F16+F17+F18+F19</f>
        <v>164544</v>
      </c>
      <c r="G11" s="29" t="b">
        <f>C11&gt;=C13+C14+C15+C16+C17+C18</f>
        <v>1</v>
      </c>
      <c r="H11" s="29" t="b">
        <f>D11&gt;=D13+D14+D15+D16+D17+D18</f>
        <v>1</v>
      </c>
      <c r="I11" s="29" t="b">
        <f>E11&gt;=E13+E14+E15+E16+E17+E18</f>
        <v>1</v>
      </c>
      <c r="J11" s="29" t="b">
        <f>F11&gt;=F13+F14+F15+F16+F17+F18</f>
        <v>1</v>
      </c>
    </row>
    <row r="12" spans="1:10" ht="15.75">
      <c r="A12" s="78" t="s">
        <v>78</v>
      </c>
      <c r="B12" s="79"/>
      <c r="C12" s="76"/>
      <c r="D12" s="76"/>
      <c r="E12" s="77"/>
      <c r="F12" s="77"/>
      <c r="G12" s="80"/>
      <c r="H12" s="81"/>
      <c r="I12" s="29"/>
      <c r="J12" s="29"/>
    </row>
    <row r="13" spans="1:10" ht="15.75">
      <c r="A13" s="78" t="s">
        <v>102</v>
      </c>
      <c r="B13" s="79" t="s">
        <v>103</v>
      </c>
      <c r="C13" s="82"/>
      <c r="D13" s="82"/>
      <c r="E13" s="83"/>
      <c r="F13" s="83"/>
      <c r="G13" s="29"/>
      <c r="H13" s="29"/>
      <c r="I13" s="29"/>
      <c r="J13" s="29"/>
    </row>
    <row r="14" spans="1:10" ht="15.75">
      <c r="A14" s="78" t="s">
        <v>104</v>
      </c>
      <c r="B14" s="79" t="s">
        <v>105</v>
      </c>
      <c r="C14" s="82"/>
      <c r="D14" s="82"/>
      <c r="E14" s="83">
        <v>45524</v>
      </c>
      <c r="F14" s="83">
        <v>131728</v>
      </c>
      <c r="G14" s="29"/>
      <c r="H14" s="29"/>
      <c r="I14" s="29"/>
      <c r="J14" s="29"/>
    </row>
    <row r="15" spans="1:10" ht="15.75">
      <c r="A15" s="78" t="s">
        <v>106</v>
      </c>
      <c r="B15" s="79" t="s">
        <v>107</v>
      </c>
      <c r="C15" s="82"/>
      <c r="D15" s="82"/>
      <c r="E15" s="83"/>
      <c r="F15" s="83"/>
      <c r="G15" s="29"/>
      <c r="H15" s="29"/>
      <c r="I15" s="29"/>
      <c r="J15" s="29"/>
    </row>
    <row r="16" spans="1:10" ht="15.75">
      <c r="A16" s="78" t="s">
        <v>108</v>
      </c>
      <c r="B16" s="79" t="s">
        <v>109</v>
      </c>
      <c r="C16" s="76"/>
      <c r="D16" s="76"/>
      <c r="E16" s="77"/>
      <c r="F16" s="77"/>
      <c r="G16" s="29"/>
      <c r="H16" s="29"/>
      <c r="I16" s="29"/>
      <c r="J16" s="29"/>
    </row>
    <row r="17" spans="1:10" ht="15.75">
      <c r="A17" s="78" t="s">
        <v>110</v>
      </c>
      <c r="B17" s="79" t="s">
        <v>111</v>
      </c>
      <c r="C17" s="76">
        <v>6886</v>
      </c>
      <c r="D17" s="76">
        <v>20846</v>
      </c>
      <c r="E17" s="77">
        <v>10811</v>
      </c>
      <c r="F17" s="77">
        <v>30068</v>
      </c>
      <c r="G17" s="80"/>
      <c r="H17" s="81"/>
      <c r="I17" s="29"/>
      <c r="J17" s="29"/>
    </row>
    <row r="18" spans="1:10" ht="15.75">
      <c r="A18" s="78" t="s">
        <v>112</v>
      </c>
      <c r="B18" s="79" t="s">
        <v>113</v>
      </c>
      <c r="C18" s="76">
        <v>7123</v>
      </c>
      <c r="D18" s="76">
        <v>7670</v>
      </c>
      <c r="E18" s="77">
        <v>1845</v>
      </c>
      <c r="F18" s="77">
        <v>2748</v>
      </c>
      <c r="G18" s="29"/>
      <c r="H18" s="29"/>
      <c r="I18" s="29"/>
      <c r="J18" s="29"/>
    </row>
    <row r="19" spans="1:10" ht="15.75">
      <c r="A19" s="78" t="s">
        <v>114</v>
      </c>
      <c r="B19" s="79" t="s">
        <v>115</v>
      </c>
      <c r="C19" s="76"/>
      <c r="D19" s="76"/>
      <c r="E19" s="77"/>
      <c r="F19" s="77"/>
      <c r="G19" s="29"/>
      <c r="H19" s="29"/>
      <c r="I19" s="29"/>
      <c r="J19" s="29"/>
    </row>
    <row r="20" spans="1:10" ht="15.75">
      <c r="A20" s="78" t="s">
        <v>24</v>
      </c>
      <c r="B20" s="79">
        <v>2</v>
      </c>
      <c r="C20" s="76">
        <v>7137</v>
      </c>
      <c r="D20" s="76">
        <v>9369</v>
      </c>
      <c r="E20" s="77">
        <v>17928</v>
      </c>
      <c r="F20" s="77">
        <v>47600</v>
      </c>
      <c r="G20" s="29" t="b">
        <f>C20&gt;=C22+C23</f>
        <v>1</v>
      </c>
      <c r="H20" s="29" t="b">
        <f>D20&gt;=D22+D23</f>
        <v>1</v>
      </c>
      <c r="I20" s="29" t="b">
        <f>E20&gt;=E22+E23</f>
        <v>1</v>
      </c>
      <c r="J20" s="29" t="b">
        <f>F20&gt;=F22+F23</f>
        <v>1</v>
      </c>
    </row>
    <row r="21" spans="1:10" ht="15.75">
      <c r="A21" s="78" t="s">
        <v>13</v>
      </c>
      <c r="B21" s="79"/>
      <c r="C21" s="84"/>
      <c r="D21" s="84"/>
      <c r="E21" s="85"/>
      <c r="F21" s="85"/>
      <c r="G21" s="29"/>
      <c r="H21" s="29"/>
      <c r="I21" s="29"/>
      <c r="J21" s="29"/>
    </row>
    <row r="22" spans="1:10" ht="15.75">
      <c r="A22" s="78" t="s">
        <v>25</v>
      </c>
      <c r="B22" s="79" t="s">
        <v>116</v>
      </c>
      <c r="C22" s="76"/>
      <c r="D22" s="76"/>
      <c r="E22" s="77"/>
      <c r="F22" s="77"/>
      <c r="G22" s="29"/>
      <c r="H22" s="29"/>
      <c r="I22" s="29"/>
      <c r="J22" s="29"/>
    </row>
    <row r="23" spans="1:10" ht="15.75">
      <c r="A23" s="78" t="s">
        <v>27</v>
      </c>
      <c r="B23" s="79" t="s">
        <v>117</v>
      </c>
      <c r="C23" s="82"/>
      <c r="D23" s="82"/>
      <c r="E23" s="83"/>
      <c r="F23" s="83"/>
      <c r="G23" s="29"/>
      <c r="H23" s="29"/>
      <c r="I23" s="29"/>
      <c r="J23" s="29"/>
    </row>
    <row r="24" spans="1:10" ht="31.5">
      <c r="A24" s="78" t="s">
        <v>118</v>
      </c>
      <c r="B24" s="79">
        <v>3</v>
      </c>
      <c r="C24" s="76">
        <f>C26+C27+C28+C29+C30+C31</f>
        <v>0</v>
      </c>
      <c r="D24" s="76">
        <f>D26+D27+D28+D29+D30+D31</f>
        <v>0</v>
      </c>
      <c r="E24" s="77">
        <f>E26+E27+E28+E29+E30+E31</f>
        <v>0</v>
      </c>
      <c r="F24" s="77">
        <f>F26+F27+F28+F29+F30+F31</f>
        <v>0</v>
      </c>
      <c r="G24" s="29" t="b">
        <f>C24&gt;=C26+C27+C28+C29+C30</f>
        <v>1</v>
      </c>
      <c r="H24" s="29" t="b">
        <f>D24&gt;=D26+D27+D28+D29+D30</f>
        <v>1</v>
      </c>
      <c r="I24" s="29" t="b">
        <f>E24&gt;=E26+E27+E28+E29+E30</f>
        <v>1</v>
      </c>
      <c r="J24" s="29" t="b">
        <f>F24&gt;=F26+F27+F28+F29+F30</f>
        <v>1</v>
      </c>
    </row>
    <row r="25" spans="1:10" ht="15.75">
      <c r="A25" s="78" t="s">
        <v>78</v>
      </c>
      <c r="B25" s="79"/>
      <c r="C25" s="76"/>
      <c r="D25" s="82"/>
      <c r="E25" s="83"/>
      <c r="F25" s="83"/>
      <c r="G25" s="29"/>
      <c r="H25" s="29"/>
      <c r="I25" s="29"/>
      <c r="J25" s="29"/>
    </row>
    <row r="26" spans="1:10" ht="15.75">
      <c r="A26" s="78" t="s">
        <v>119</v>
      </c>
      <c r="B26" s="79" t="s">
        <v>120</v>
      </c>
      <c r="C26" s="82"/>
      <c r="D26" s="82"/>
      <c r="E26" s="83"/>
      <c r="F26" s="83"/>
      <c r="G26" s="29"/>
      <c r="H26" s="29"/>
      <c r="I26" s="29"/>
      <c r="J26" s="29"/>
    </row>
    <row r="27" spans="1:10" ht="15.75">
      <c r="A27" s="78" t="s">
        <v>121</v>
      </c>
      <c r="B27" s="79" t="s">
        <v>122</v>
      </c>
      <c r="C27" s="82"/>
      <c r="D27" s="82"/>
      <c r="E27" s="83"/>
      <c r="F27" s="83"/>
      <c r="G27" s="29"/>
      <c r="H27" s="29"/>
      <c r="I27" s="29"/>
      <c r="J27" s="29"/>
    </row>
    <row r="28" spans="1:10" ht="15.75">
      <c r="A28" s="86" t="s">
        <v>123</v>
      </c>
      <c r="B28" s="79" t="s">
        <v>124</v>
      </c>
      <c r="C28" s="87"/>
      <c r="D28" s="87"/>
      <c r="E28" s="88"/>
      <c r="F28" s="88"/>
      <c r="G28" s="29"/>
      <c r="H28" s="29"/>
      <c r="I28" s="29"/>
      <c r="J28" s="29"/>
    </row>
    <row r="29" spans="1:10" ht="15.75">
      <c r="A29" s="78" t="s">
        <v>125</v>
      </c>
      <c r="B29" s="79" t="s">
        <v>126</v>
      </c>
      <c r="C29" s="82"/>
      <c r="D29" s="82"/>
      <c r="E29" s="83"/>
      <c r="F29" s="83"/>
      <c r="G29" s="29"/>
      <c r="H29" s="29"/>
      <c r="I29" s="29"/>
      <c r="J29" s="29"/>
    </row>
    <row r="30" spans="1:10" ht="15.75">
      <c r="A30" s="78" t="s">
        <v>127</v>
      </c>
      <c r="B30" s="79" t="s">
        <v>128</v>
      </c>
      <c r="C30" s="82"/>
      <c r="D30" s="82"/>
      <c r="E30" s="83"/>
      <c r="F30" s="83"/>
      <c r="G30" s="29"/>
      <c r="H30" s="29"/>
      <c r="I30" s="29"/>
      <c r="J30" s="29"/>
    </row>
    <row r="31" spans="1:10" ht="15.75">
      <c r="A31" s="78" t="s">
        <v>129</v>
      </c>
      <c r="B31" s="79" t="s">
        <v>130</v>
      </c>
      <c r="C31" s="82"/>
      <c r="D31" s="82"/>
      <c r="E31" s="83"/>
      <c r="F31" s="83"/>
      <c r="G31" s="29"/>
      <c r="H31" s="29"/>
      <c r="I31" s="29"/>
      <c r="J31" s="29"/>
    </row>
    <row r="32" spans="1:10" ht="15.75">
      <c r="A32" s="78" t="s">
        <v>131</v>
      </c>
      <c r="B32" s="79">
        <v>4</v>
      </c>
      <c r="C32" s="76">
        <v>252145</v>
      </c>
      <c r="D32" s="76">
        <v>231916</v>
      </c>
      <c r="E32" s="77">
        <v>-349946</v>
      </c>
      <c r="F32" s="77">
        <v>-268093</v>
      </c>
      <c r="G32" s="29" t="b">
        <f>C32&gt;=C34+C35</f>
        <v>1</v>
      </c>
      <c r="H32" s="29" t="b">
        <f>D32&gt;=D34+D35</f>
        <v>1</v>
      </c>
      <c r="I32" s="29" t="b">
        <f>E32&gt;=E34+E35</f>
        <v>1</v>
      </c>
      <c r="J32" s="29" t="b">
        <f>F32&gt;=F34+F35</f>
        <v>1</v>
      </c>
    </row>
    <row r="33" spans="1:10" ht="15.75">
      <c r="A33" s="78" t="s">
        <v>13</v>
      </c>
      <c r="B33" s="79"/>
      <c r="C33" s="76"/>
      <c r="D33" s="76"/>
      <c r="E33" s="77"/>
      <c r="F33" s="77"/>
    </row>
    <row r="34" spans="1:10" ht="15.75">
      <c r="A34" s="78" t="s">
        <v>132</v>
      </c>
      <c r="B34" s="79" t="s">
        <v>133</v>
      </c>
      <c r="C34" s="76">
        <v>9494</v>
      </c>
      <c r="D34" s="76">
        <v>9010</v>
      </c>
      <c r="E34" s="77">
        <v>453</v>
      </c>
      <c r="F34" s="77">
        <v>-2270</v>
      </c>
    </row>
    <row r="35" spans="1:10" ht="31.5">
      <c r="A35" s="78" t="s">
        <v>134</v>
      </c>
      <c r="B35" s="79" t="s">
        <v>135</v>
      </c>
      <c r="C35" s="76">
        <v>242651</v>
      </c>
      <c r="D35" s="76">
        <v>222906</v>
      </c>
      <c r="E35" s="77">
        <v>-350399</v>
      </c>
      <c r="F35" s="77">
        <v>-265823</v>
      </c>
    </row>
    <row r="36" spans="1:10" ht="15.75">
      <c r="A36" s="86" t="s">
        <v>136</v>
      </c>
      <c r="B36" s="79">
        <v>5</v>
      </c>
      <c r="C36" s="76">
        <f>29466+1721</f>
        <v>31187</v>
      </c>
      <c r="D36" s="76">
        <f>244752+1721-64</f>
        <v>246409</v>
      </c>
      <c r="E36" s="77">
        <v>-443</v>
      </c>
      <c r="F36" s="77">
        <v>1966</v>
      </c>
    </row>
    <row r="37" spans="1:10" ht="15.75">
      <c r="A37" s="86" t="s">
        <v>137</v>
      </c>
      <c r="B37" s="79">
        <v>6</v>
      </c>
      <c r="C37" s="76"/>
      <c r="D37" s="76"/>
      <c r="E37" s="77"/>
      <c r="F37" s="77">
        <v>4619</v>
      </c>
    </row>
    <row r="38" spans="1:10" ht="15.75">
      <c r="A38" s="86" t="s">
        <v>138</v>
      </c>
      <c r="B38" s="79">
        <v>7</v>
      </c>
      <c r="C38" s="76"/>
      <c r="D38" s="76"/>
      <c r="E38" s="77"/>
      <c r="F38" s="77"/>
    </row>
    <row r="39" spans="1:10" ht="15.75">
      <c r="A39" s="86" t="s">
        <v>139</v>
      </c>
      <c r="B39" s="79">
        <v>8</v>
      </c>
      <c r="C39" s="76"/>
      <c r="D39" s="76"/>
      <c r="E39" s="77">
        <v>304</v>
      </c>
      <c r="F39" s="77">
        <v>304</v>
      </c>
    </row>
    <row r="40" spans="1:10" ht="15.75">
      <c r="A40" s="78" t="s">
        <v>140</v>
      </c>
      <c r="B40" s="79">
        <v>9</v>
      </c>
      <c r="C40" s="76">
        <v>10845</v>
      </c>
      <c r="D40" s="76">
        <v>373676</v>
      </c>
      <c r="E40" s="77"/>
      <c r="F40" s="77"/>
    </row>
    <row r="41" spans="1:10" ht="15.75">
      <c r="A41" s="89" t="s">
        <v>141</v>
      </c>
      <c r="B41" s="79">
        <v>10</v>
      </c>
      <c r="C41" s="90">
        <f>C11+C20+C24+C31+C32+C36+C37+C38+C39+C40</f>
        <v>315323</v>
      </c>
      <c r="D41" s="90">
        <f>D11+D20+D24+D31+D32+D36+D37+D38+D39+D40</f>
        <v>889886</v>
      </c>
      <c r="E41" s="91">
        <f>E11+E20+E24+E31+E32+E36+E37+E38+E39+E40</f>
        <v>-273977</v>
      </c>
      <c r="F41" s="91">
        <f>F11+F20+F24+F31+F32+F36+F37+F38+F39+F40</f>
        <v>-49060</v>
      </c>
    </row>
    <row r="42" spans="1:10" ht="15.75">
      <c r="A42" s="89"/>
      <c r="B42" s="79"/>
      <c r="C42" s="76"/>
      <c r="D42" s="76"/>
      <c r="E42" s="77"/>
      <c r="F42" s="77"/>
    </row>
    <row r="43" spans="1:10" ht="15.75">
      <c r="A43" s="78" t="s">
        <v>142</v>
      </c>
      <c r="B43" s="79">
        <v>11</v>
      </c>
      <c r="C43" s="82">
        <f>C45+C46+C47+C48+C49+C50</f>
        <v>4</v>
      </c>
      <c r="D43" s="82">
        <f>D45+D46+D47+D48+D49+D50</f>
        <v>101</v>
      </c>
      <c r="E43" s="83">
        <f>E45+E46+E47+E48+E49+E50</f>
        <v>82</v>
      </c>
      <c r="F43" s="83">
        <f>F45+F46+F47+F48+F49+F50</f>
        <v>168</v>
      </c>
      <c r="G43" s="29" t="b">
        <f>C43&gt;=C45+C46+C47+C48+C49</f>
        <v>1</v>
      </c>
      <c r="H43" s="29" t="b">
        <f>D43&gt;=D45+D46+D47+D48+D49</f>
        <v>1</v>
      </c>
      <c r="I43" s="29" t="b">
        <f>E43&gt;=E45+E46+E47+E48+E49</f>
        <v>1</v>
      </c>
      <c r="J43" s="29" t="b">
        <f>F43&gt;=F45+F46+F47+F48+F49</f>
        <v>1</v>
      </c>
    </row>
    <row r="44" spans="1:10" ht="15.75">
      <c r="A44" s="78" t="s">
        <v>78</v>
      </c>
      <c r="B44" s="79"/>
      <c r="C44" s="82"/>
      <c r="D44" s="82"/>
      <c r="E44" s="83"/>
      <c r="F44" s="83"/>
    </row>
    <row r="45" spans="1:10" ht="15.75">
      <c r="A45" s="78" t="s">
        <v>143</v>
      </c>
      <c r="B45" s="92" t="s">
        <v>144</v>
      </c>
      <c r="C45" s="93"/>
      <c r="D45" s="93"/>
      <c r="E45" s="94"/>
      <c r="F45" s="94"/>
    </row>
    <row r="46" spans="1:10" ht="15.75">
      <c r="A46" s="78" t="s">
        <v>145</v>
      </c>
      <c r="B46" s="92" t="s">
        <v>146</v>
      </c>
      <c r="C46" s="82"/>
      <c r="D46" s="82"/>
      <c r="E46" s="83"/>
      <c r="F46" s="83"/>
    </row>
    <row r="47" spans="1:10" ht="15.75">
      <c r="A47" s="74" t="s">
        <v>147</v>
      </c>
      <c r="B47" s="75" t="s">
        <v>148</v>
      </c>
      <c r="C47" s="82"/>
      <c r="D47" s="82"/>
      <c r="E47" s="83"/>
      <c r="F47" s="83"/>
    </row>
    <row r="48" spans="1:10" ht="15.75">
      <c r="A48" s="78" t="s">
        <v>149</v>
      </c>
      <c r="B48" s="79" t="s">
        <v>150</v>
      </c>
      <c r="C48" s="82">
        <v>4</v>
      </c>
      <c r="D48" s="82">
        <v>101</v>
      </c>
      <c r="E48" s="83">
        <v>82</v>
      </c>
      <c r="F48" s="83">
        <v>168</v>
      </c>
    </row>
    <row r="49" spans="1:10" ht="15.75">
      <c r="A49" s="78" t="s">
        <v>151</v>
      </c>
      <c r="B49" s="79" t="s">
        <v>152</v>
      </c>
      <c r="C49" s="82"/>
      <c r="D49" s="82"/>
      <c r="E49" s="83"/>
      <c r="F49" s="83"/>
    </row>
    <row r="50" spans="1:10" ht="15.75">
      <c r="A50" s="74" t="s">
        <v>153</v>
      </c>
      <c r="B50" s="95" t="s">
        <v>154</v>
      </c>
      <c r="C50" s="82"/>
      <c r="D50" s="82"/>
      <c r="E50" s="83"/>
      <c r="F50" s="83"/>
    </row>
    <row r="51" spans="1:10" ht="15.75">
      <c r="A51" s="74" t="s">
        <v>155</v>
      </c>
      <c r="B51" s="96">
        <v>12</v>
      </c>
      <c r="C51" s="82">
        <v>2046</v>
      </c>
      <c r="D51" s="82">
        <v>4731</v>
      </c>
      <c r="E51" s="83">
        <v>1402</v>
      </c>
      <c r="F51" s="83">
        <v>5315</v>
      </c>
      <c r="G51" s="29" t="b">
        <f>C51&gt;=C53+C54</f>
        <v>1</v>
      </c>
      <c r="H51" s="29" t="b">
        <f>D51&gt;=D53+D54</f>
        <v>1</v>
      </c>
      <c r="I51" s="29" t="b">
        <f>E51&gt;=E53+E54</f>
        <v>1</v>
      </c>
      <c r="J51" s="29" t="b">
        <f>F51&gt;=F53+F54</f>
        <v>1</v>
      </c>
    </row>
    <row r="52" spans="1:10" ht="15.75">
      <c r="A52" s="74" t="s">
        <v>13</v>
      </c>
      <c r="B52" s="96"/>
      <c r="C52" s="82"/>
      <c r="D52" s="82"/>
      <c r="E52" s="83"/>
      <c r="F52" s="83"/>
    </row>
    <row r="53" spans="1:10" ht="15.75">
      <c r="A53" s="74" t="s">
        <v>156</v>
      </c>
      <c r="B53" s="96" t="s">
        <v>157</v>
      </c>
      <c r="C53" s="82"/>
      <c r="D53" s="82"/>
      <c r="E53" s="83"/>
      <c r="F53" s="83"/>
    </row>
    <row r="54" spans="1:10" ht="15.75">
      <c r="A54" s="74" t="s">
        <v>158</v>
      </c>
      <c r="B54" s="96" t="s">
        <v>159</v>
      </c>
      <c r="C54" s="82"/>
      <c r="D54" s="82"/>
      <c r="E54" s="83"/>
      <c r="F54" s="83"/>
    </row>
    <row r="55" spans="1:10" ht="15.75">
      <c r="A55" s="74" t="s">
        <v>160</v>
      </c>
      <c r="B55" s="96">
        <v>13</v>
      </c>
      <c r="C55" s="82">
        <f>C57+C58+C59+C60+C61</f>
        <v>0</v>
      </c>
      <c r="D55" s="82">
        <f>D57+D58+D59+D60+D61</f>
        <v>0</v>
      </c>
      <c r="E55" s="83">
        <f>E57+E58+E59+E60+E61</f>
        <v>0</v>
      </c>
      <c r="F55" s="83">
        <f>F57+F58+F59+F60+F61</f>
        <v>0</v>
      </c>
      <c r="G55" s="29" t="b">
        <f>C55&gt;=C57+C58+C59+C60+C61</f>
        <v>1</v>
      </c>
      <c r="H55" s="29" t="b">
        <f>D55&gt;=D57+D58+D59+D60+D61</f>
        <v>1</v>
      </c>
      <c r="I55" s="29" t="b">
        <f>E55&gt;=E57+E58+E59+E60+E61</f>
        <v>1</v>
      </c>
      <c r="J55" s="29" t="b">
        <f>F55&gt;=F57+F58+F59+F60+F61</f>
        <v>1</v>
      </c>
    </row>
    <row r="56" spans="1:10" ht="15.75">
      <c r="A56" s="74" t="s">
        <v>13</v>
      </c>
      <c r="B56" s="97"/>
      <c r="C56" s="82"/>
      <c r="D56" s="82"/>
      <c r="E56" s="83"/>
      <c r="F56" s="83"/>
    </row>
    <row r="57" spans="1:10" ht="15.75">
      <c r="A57" s="74" t="s">
        <v>161</v>
      </c>
      <c r="B57" s="96" t="s">
        <v>162</v>
      </c>
      <c r="C57" s="82"/>
      <c r="D57" s="82"/>
      <c r="E57" s="83"/>
      <c r="F57" s="83"/>
    </row>
    <row r="58" spans="1:10" ht="15.75">
      <c r="A58" s="74" t="s">
        <v>163</v>
      </c>
      <c r="B58" s="96" t="s">
        <v>164</v>
      </c>
      <c r="C58" s="82"/>
      <c r="D58" s="82"/>
      <c r="E58" s="83"/>
      <c r="F58" s="83"/>
    </row>
    <row r="59" spans="1:10" ht="15.75">
      <c r="A59" s="74" t="s">
        <v>165</v>
      </c>
      <c r="B59" s="96" t="s">
        <v>166</v>
      </c>
      <c r="C59" s="82"/>
      <c r="D59" s="82"/>
      <c r="E59" s="83"/>
      <c r="F59" s="83"/>
    </row>
    <row r="60" spans="1:10" ht="15.75">
      <c r="A60" s="74" t="s">
        <v>167</v>
      </c>
      <c r="B60" s="96" t="s">
        <v>168</v>
      </c>
      <c r="C60" s="82"/>
      <c r="D60" s="82"/>
      <c r="E60" s="83"/>
      <c r="F60" s="83"/>
    </row>
    <row r="61" spans="1:10" ht="15.75">
      <c r="A61" s="74" t="s">
        <v>169</v>
      </c>
      <c r="B61" s="96" t="s">
        <v>170</v>
      </c>
      <c r="C61" s="82"/>
      <c r="D61" s="82"/>
      <c r="E61" s="83"/>
      <c r="F61" s="83"/>
    </row>
    <row r="62" spans="1:10" ht="15.75">
      <c r="A62" s="74" t="s">
        <v>171</v>
      </c>
      <c r="B62" s="96">
        <v>14</v>
      </c>
      <c r="C62" s="82">
        <v>10962</v>
      </c>
      <c r="D62" s="82">
        <v>34989</v>
      </c>
      <c r="E62" s="83">
        <v>22877</v>
      </c>
      <c r="F62" s="83">
        <v>70909</v>
      </c>
      <c r="G62" s="29" t="b">
        <f>C62&gt;=C64+C65+C66+C67</f>
        <v>1</v>
      </c>
      <c r="H62" s="29" t="b">
        <f>D62&gt;=D64+D65+D66+D67</f>
        <v>1</v>
      </c>
      <c r="I62" s="29" t="b">
        <f>E62&gt;=E64+E65+E66+E67</f>
        <v>1</v>
      </c>
      <c r="J62" s="29" t="b">
        <f>F62&gt;=F64+F65+F66+F67</f>
        <v>1</v>
      </c>
    </row>
    <row r="63" spans="1:10" ht="15.75">
      <c r="A63" s="74" t="s">
        <v>13</v>
      </c>
      <c r="B63" s="96"/>
      <c r="C63" s="82"/>
      <c r="D63" s="82"/>
      <c r="E63" s="83"/>
      <c r="F63" s="83"/>
    </row>
    <row r="64" spans="1:10" ht="15.75">
      <c r="A64" s="74" t="s">
        <v>172</v>
      </c>
      <c r="B64" s="96" t="s">
        <v>173</v>
      </c>
      <c r="C64" s="82">
        <v>6678</v>
      </c>
      <c r="D64" s="82">
        <v>20624</v>
      </c>
      <c r="E64" s="83">
        <v>14371</v>
      </c>
      <c r="F64" s="83">
        <v>45633</v>
      </c>
    </row>
    <row r="65" spans="1:6" ht="15.75">
      <c r="A65" s="74" t="s">
        <v>174</v>
      </c>
      <c r="B65" s="96" t="s">
        <v>175</v>
      </c>
      <c r="C65" s="82">
        <v>157</v>
      </c>
      <c r="D65" s="82">
        <v>552</v>
      </c>
      <c r="E65" s="83">
        <v>233</v>
      </c>
      <c r="F65" s="83">
        <v>655</v>
      </c>
    </row>
    <row r="66" spans="1:6" ht="15.75">
      <c r="A66" s="74" t="s">
        <v>176</v>
      </c>
      <c r="B66" s="96" t="s">
        <v>177</v>
      </c>
      <c r="C66" s="82"/>
      <c r="D66" s="82"/>
      <c r="E66" s="83"/>
      <c r="F66" s="83"/>
    </row>
    <row r="67" spans="1:6" ht="31.5">
      <c r="A67" s="74" t="s">
        <v>178</v>
      </c>
      <c r="B67" s="96" t="s">
        <v>179</v>
      </c>
      <c r="C67" s="82">
        <v>686</v>
      </c>
      <c r="D67" s="82">
        <v>2076</v>
      </c>
      <c r="E67" s="83">
        <v>1481</v>
      </c>
      <c r="F67" s="83">
        <v>4565</v>
      </c>
    </row>
    <row r="68" spans="1:6" ht="15.75">
      <c r="A68" s="74" t="s">
        <v>180</v>
      </c>
      <c r="B68" s="96">
        <v>15</v>
      </c>
      <c r="C68" s="82"/>
      <c r="D68" s="82"/>
      <c r="E68" s="83">
        <v>297</v>
      </c>
      <c r="F68" s="83">
        <v>782</v>
      </c>
    </row>
    <row r="69" spans="1:6" ht="15.75">
      <c r="A69" s="74" t="s">
        <v>181</v>
      </c>
      <c r="B69" s="96">
        <v>16</v>
      </c>
      <c r="C69" s="82"/>
      <c r="D69" s="82"/>
      <c r="E69" s="83">
        <v>35</v>
      </c>
      <c r="F69" s="83">
        <v>86</v>
      </c>
    </row>
    <row r="70" spans="1:6" ht="15.75">
      <c r="A70" s="98" t="s">
        <v>182</v>
      </c>
      <c r="B70" s="96">
        <v>17</v>
      </c>
      <c r="C70" s="90">
        <f>C43+C50+C51+C55+C62+C68+C69</f>
        <v>13012</v>
      </c>
      <c r="D70" s="90">
        <f>D43+D50+D51+D55+D62+D68+D69</f>
        <v>39821</v>
      </c>
      <c r="E70" s="91">
        <f>E43+E50+E51+E55+E62+E68+E69</f>
        <v>24693</v>
      </c>
      <c r="F70" s="91">
        <f>F43+F50+F51+F55+F62+F68+F69</f>
        <v>77260</v>
      </c>
    </row>
    <row r="71" spans="1:6" ht="15.75">
      <c r="A71" s="74"/>
      <c r="B71" s="96"/>
      <c r="C71" s="99"/>
      <c r="D71" s="99"/>
      <c r="E71" s="100"/>
      <c r="F71" s="100"/>
    </row>
    <row r="72" spans="1:6" ht="15.75">
      <c r="A72" s="98" t="s">
        <v>183</v>
      </c>
      <c r="B72" s="96">
        <v>18</v>
      </c>
      <c r="C72" s="90">
        <f>C41-C70</f>
        <v>302311</v>
      </c>
      <c r="D72" s="90">
        <f>D41-D70</f>
        <v>850065</v>
      </c>
      <c r="E72" s="91">
        <f>E41-E70</f>
        <v>-298670</v>
      </c>
      <c r="F72" s="91">
        <f>F41-F70</f>
        <v>-126320</v>
      </c>
    </row>
    <row r="73" spans="1:6" ht="15.75">
      <c r="A73" s="74" t="s">
        <v>184</v>
      </c>
      <c r="B73" s="96">
        <v>19</v>
      </c>
      <c r="C73" s="82"/>
      <c r="D73" s="82">
        <v>412</v>
      </c>
      <c r="E73" s="100"/>
      <c r="F73" s="100"/>
    </row>
    <row r="74" spans="1:6" ht="15.75">
      <c r="A74" s="74"/>
      <c r="B74" s="96"/>
      <c r="C74" s="99"/>
      <c r="D74" s="99"/>
      <c r="E74" s="100"/>
      <c r="F74" s="100"/>
    </row>
    <row r="75" spans="1:6" ht="15.75">
      <c r="A75" s="98" t="s">
        <v>185</v>
      </c>
      <c r="B75" s="96">
        <v>20</v>
      </c>
      <c r="C75" s="90">
        <f>C72-C73</f>
        <v>302311</v>
      </c>
      <c r="D75" s="90">
        <f>D72-D73</f>
        <v>849653</v>
      </c>
      <c r="E75" s="91">
        <f>E72-E73</f>
        <v>-298670</v>
      </c>
      <c r="F75" s="91">
        <f>F72-F73</f>
        <v>-126320</v>
      </c>
    </row>
    <row r="76" spans="1:6" ht="15.75">
      <c r="A76" s="74"/>
      <c r="B76" s="96"/>
      <c r="C76" s="99"/>
      <c r="D76" s="99"/>
      <c r="E76" s="100"/>
      <c r="F76" s="100"/>
    </row>
    <row r="77" spans="1:6" ht="15.75">
      <c r="A77" s="74" t="s">
        <v>186</v>
      </c>
      <c r="B77" s="96">
        <v>21</v>
      </c>
      <c r="C77" s="99"/>
      <c r="D77" s="99"/>
      <c r="E77" s="100"/>
      <c r="F77" s="100"/>
    </row>
    <row r="78" spans="1:6" ht="15.75">
      <c r="A78" s="74"/>
      <c r="B78" s="96"/>
      <c r="C78" s="99"/>
      <c r="D78" s="99"/>
      <c r="E78" s="100"/>
      <c r="F78" s="100"/>
    </row>
    <row r="79" spans="1:6" ht="15.75">
      <c r="A79" s="98" t="s">
        <v>187</v>
      </c>
      <c r="B79" s="96">
        <v>22</v>
      </c>
      <c r="C79" s="90">
        <f>C75-C77</f>
        <v>302311</v>
      </c>
      <c r="D79" s="90">
        <f>D75-D77</f>
        <v>849653</v>
      </c>
      <c r="E79" s="91">
        <f>E75-E77</f>
        <v>-298670</v>
      </c>
      <c r="F79" s="91">
        <f>F75-F77</f>
        <v>-126320</v>
      </c>
    </row>
    <row r="80" spans="1:6" ht="15.75">
      <c r="A80" s="74" t="s">
        <v>188</v>
      </c>
      <c r="B80" s="96">
        <v>23</v>
      </c>
      <c r="C80" s="99"/>
      <c r="D80" s="99"/>
      <c r="E80" s="100"/>
      <c r="F80" s="100"/>
    </row>
    <row r="81" spans="1:8" ht="15.75">
      <c r="A81" s="74"/>
      <c r="B81" s="96"/>
      <c r="C81" s="99"/>
      <c r="D81" s="99"/>
      <c r="E81" s="100"/>
      <c r="F81" s="100"/>
    </row>
    <row r="82" spans="1:8" ht="15.75">
      <c r="A82" s="74" t="s">
        <v>84</v>
      </c>
      <c r="B82" s="96">
        <v>24</v>
      </c>
      <c r="C82" s="99"/>
      <c r="D82" s="99"/>
      <c r="E82" s="100"/>
      <c r="F82" s="100"/>
    </row>
    <row r="83" spans="1:8" ht="15.75">
      <c r="A83" s="74"/>
      <c r="B83" s="96"/>
      <c r="C83" s="99"/>
      <c r="D83" s="99"/>
      <c r="E83" s="100"/>
      <c r="F83" s="100"/>
    </row>
    <row r="84" spans="1:8" ht="15.75">
      <c r="A84" s="98" t="s">
        <v>189</v>
      </c>
      <c r="B84" s="96">
        <v>25</v>
      </c>
      <c r="C84" s="90">
        <f>C79+C80-C82</f>
        <v>302311</v>
      </c>
      <c r="D84" s="90">
        <f>D79+D80-D82</f>
        <v>849653</v>
      </c>
      <c r="E84" s="91">
        <f>E79+E80-E82</f>
        <v>-298670</v>
      </c>
      <c r="F84" s="91">
        <f>F79+F80-F82</f>
        <v>-126320</v>
      </c>
    </row>
    <row r="86" spans="1:8">
      <c r="A86" s="101" t="s">
        <v>88</v>
      </c>
      <c r="B86" s="101"/>
      <c r="C86" s="101"/>
      <c r="D86" s="101"/>
      <c r="E86" s="101"/>
      <c r="F86" s="101"/>
      <c r="H86" s="27"/>
    </row>
    <row r="89" spans="1:8" s="106" customFormat="1" ht="15.75">
      <c r="A89" s="102" t="str">
        <f>ф1!A77</f>
        <v>Первый руководитель (на период его отсутствия - лицо его замещающее) ____________________Сейлханов Б.А.</v>
      </c>
      <c r="B89" s="103"/>
      <c r="C89" s="104"/>
      <c r="D89" s="105"/>
    </row>
    <row r="90" spans="1:8" s="106" customFormat="1" ht="15.75">
      <c r="A90" s="102"/>
      <c r="B90" s="103"/>
      <c r="C90" s="104"/>
      <c r="D90" s="105"/>
    </row>
    <row r="91" spans="1:8" s="106" customFormat="1" ht="15.75">
      <c r="A91" s="102" t="str">
        <f>ф1!A79</f>
        <v>Главный бухгалтер  ______________________Сатпаева Ш.К.</v>
      </c>
      <c r="B91" s="103"/>
      <c r="C91" s="104"/>
      <c r="D91" s="105"/>
    </row>
    <row r="92" spans="1:8">
      <c r="A92" s="107"/>
      <c r="B92" s="108"/>
      <c r="C92" s="109"/>
      <c r="D92" s="109"/>
    </row>
    <row r="93" spans="1:8">
      <c r="A93" s="107"/>
      <c r="B93" s="110"/>
      <c r="C93" s="109"/>
      <c r="D93" s="109"/>
    </row>
    <row r="94" spans="1:8">
      <c r="A94" s="111" t="s">
        <v>91</v>
      </c>
      <c r="B94" s="108"/>
      <c r="C94" s="109"/>
      <c r="D94" s="109"/>
    </row>
    <row r="95" spans="1:8">
      <c r="A95" s="112">
        <v>3937314</v>
      </c>
      <c r="B95" s="108"/>
      <c r="C95" s="109"/>
      <c r="D95" s="109"/>
    </row>
    <row r="96" spans="1:8">
      <c r="A96" s="111" t="s">
        <v>92</v>
      </c>
      <c r="B96" s="110"/>
      <c r="C96" s="109"/>
      <c r="D96" s="109"/>
    </row>
    <row r="97" spans="1:1">
      <c r="A97" s="56"/>
    </row>
    <row r="98" spans="1:1">
      <c r="A98" s="56"/>
    </row>
    <row r="99" spans="1:1">
      <c r="A99" s="56"/>
    </row>
  </sheetData>
  <mergeCells count="6">
    <mergeCell ref="E1:F1"/>
    <mergeCell ref="A3:F3"/>
    <mergeCell ref="A4:F4"/>
    <mergeCell ref="A5:F5"/>
    <mergeCell ref="A6:F6"/>
    <mergeCell ref="A86:F86"/>
  </mergeCells>
  <pageMargins left="0.75" right="0.31496062992125984" top="0.55118110236220474" bottom="0.23" header="0.51181102362204722" footer="0.15748031496062992"/>
  <pageSetup paperSize="9" scale="49" orientation="portrait" r:id="rId1"/>
  <headerFooter alignWithMargins="0">
    <oddFooter>&amp;R&amp;P</oddFooter>
  </headerFooter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ф1</vt:lpstr>
      <vt:lpstr>ф2</vt:lpstr>
      <vt:lpstr>Лист3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2015-04-09T11:00:05Z</dcterms:created>
  <dcterms:modified xsi:type="dcterms:W3CDTF">2015-04-09T11:00:39Z</dcterms:modified>
</cp:coreProperties>
</file>