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60" windowHeight="11325" activeTab="1"/>
  </bookViews>
  <sheets>
    <sheet name="ф1" sheetId="1" r:id="rId1"/>
    <sheet name="ф2" sheetId="2" r:id="rId2"/>
  </sheets>
  <externalReferences>
    <externalReference r:id="rId3"/>
    <externalReference r:id="rId4"/>
  </externalReferences>
  <definedNames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ф2!$9:$9</definedName>
    <definedName name="_xlnm.Print_Area" localSheetId="0">ф1!$A$1:$D$83</definedName>
    <definedName name="_xlnm.Print_Area" localSheetId="1">ф2!$A$1:$F$98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A6" i="2"/>
  <c r="E11"/>
  <c r="F11"/>
  <c r="F41" s="1"/>
  <c r="F72" s="1"/>
  <c r="F77" s="1"/>
  <c r="F81" s="1"/>
  <c r="F86" s="1"/>
  <c r="C14"/>
  <c r="C11" s="1"/>
  <c r="D14"/>
  <c r="C17"/>
  <c r="D17"/>
  <c r="C24"/>
  <c r="D24"/>
  <c r="E24"/>
  <c r="F24"/>
  <c r="C32"/>
  <c r="D32"/>
  <c r="E32"/>
  <c r="F32"/>
  <c r="E33"/>
  <c r="F33"/>
  <c r="C40"/>
  <c r="D40"/>
  <c r="F40"/>
  <c r="C43"/>
  <c r="D43"/>
  <c r="E43"/>
  <c r="F43"/>
  <c r="C55"/>
  <c r="D55"/>
  <c r="E55"/>
  <c r="E70" s="1"/>
  <c r="F55"/>
  <c r="C70"/>
  <c r="D70"/>
  <c r="F70"/>
  <c r="A91"/>
  <c r="A93"/>
  <c r="D35" i="1"/>
  <c r="C52"/>
  <c r="D52"/>
  <c r="D69"/>
  <c r="C69"/>
  <c r="D11" i="2" l="1"/>
  <c r="E41"/>
  <c r="E72" s="1"/>
  <c r="E77" s="1"/>
  <c r="E81" s="1"/>
  <c r="E86" s="1"/>
  <c r="C71" i="1"/>
  <c r="D41" i="2"/>
  <c r="D72" s="1"/>
  <c r="D77" s="1"/>
  <c r="D81" s="1"/>
  <c r="D86" s="1"/>
  <c r="D71" i="1"/>
  <c r="C41" i="2"/>
  <c r="C72" s="1"/>
  <c r="C77" s="1"/>
  <c r="C81" s="1"/>
  <c r="C86" s="1"/>
  <c r="C35" i="1"/>
</calcChain>
</file>

<file path=xl/sharedStrings.xml><?xml version="1.0" encoding="utf-8"?>
<sst xmlns="http://schemas.openxmlformats.org/spreadsheetml/2006/main" count="206" uniqueCount="183">
  <si>
    <t>Место для печати</t>
  </si>
  <si>
    <t>Телефон</t>
  </si>
  <si>
    <t>Главный бухгалтер  ______________________Сатпаева Ш.К.</t>
  </si>
  <si>
    <t>Председатель Правления ____________________Цуркан О.Г.</t>
  </si>
  <si>
    <t>Статья «Доля меньшинства» заполняется при составлении консолидированной финансовой отчетности.</t>
  </si>
  <si>
    <t>Итого капитал и обязательства (стр. 35 + стр. 44)</t>
  </si>
  <si>
    <t>Итого капитал</t>
  </si>
  <si>
    <t>Доля меньшинства</t>
  </si>
  <si>
    <t>42.2</t>
  </si>
  <si>
    <t>отчетного периода</t>
  </si>
  <si>
    <t>42.1</t>
  </si>
  <si>
    <t>предыдущих лет</t>
  </si>
  <si>
    <t>в том числе:</t>
  </si>
  <si>
    <t>Нераспределенная прибыль (непокрытый убыток)</t>
  </si>
  <si>
    <t>Прочие резервы</t>
  </si>
  <si>
    <t>Резерв для обеспечения финансовой устойчивости</t>
  </si>
  <si>
    <t>Резервный капитал</t>
  </si>
  <si>
    <t>Изъятый капитал</t>
  </si>
  <si>
    <t>Премии (дополнительный оплаченный капитал)</t>
  </si>
  <si>
    <t>36.2</t>
  </si>
  <si>
    <t>привилегированные акции</t>
  </si>
  <si>
    <t>36.1</t>
  </si>
  <si>
    <t>простые акции</t>
  </si>
  <si>
    <t>из них:</t>
  </si>
  <si>
    <t>Уставный капитал</t>
  </si>
  <si>
    <t>Собственный капитал</t>
  </si>
  <si>
    <t>Итого обязательства</t>
  </si>
  <si>
    <t>34</t>
  </si>
  <si>
    <t>Прочие обязательства</t>
  </si>
  <si>
    <t>33</t>
  </si>
  <si>
    <t>Отложенное налоговое обязательство</t>
  </si>
  <si>
    <t>32</t>
  </si>
  <si>
    <t>Текущее налоговое обязательство</t>
  </si>
  <si>
    <t>Субординированный долг</t>
  </si>
  <si>
    <t>Начисленные расходы по расчетам с акционерами по акциям</t>
  </si>
  <si>
    <t>29.1</t>
  </si>
  <si>
    <t>по возмещению разницы между показателем номинальной доходности и минимальным значением доходности</t>
  </si>
  <si>
    <t>Резервы</t>
  </si>
  <si>
    <t>Кредиторская задолженность</t>
  </si>
  <si>
    <t>Полученные займы</t>
  </si>
  <si>
    <t>Операция «РЕПО»</t>
  </si>
  <si>
    <t>Выпущенные долговые ценные бумаги</t>
  </si>
  <si>
    <t>Производные инструменты</t>
  </si>
  <si>
    <t>Вклады привлеченные</t>
  </si>
  <si>
    <t>Обязательства</t>
  </si>
  <si>
    <t>Итого активы</t>
  </si>
  <si>
    <t>Прочие активы</t>
  </si>
  <si>
    <t>Отложенное налоговое требование</t>
  </si>
  <si>
    <t>Текущее налоговое требование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</si>
  <si>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</si>
  <si>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</si>
  <si>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Долгосрочные активы (выбывающие группы), предназначенные для продажи</t>
  </si>
  <si>
    <t>Запасы</t>
  </si>
  <si>
    <t>Инвестиции в капитал других юридических лиц и субординированный долг</t>
  </si>
  <si>
    <t>Инвестиционное имущество</t>
  </si>
  <si>
    <t>Займы предоставленные (за вычетом резервов на обесценение)</t>
  </si>
  <si>
    <t>Финансовая аренда предоставленная (за вычетом резервов на обесценение)</t>
  </si>
  <si>
    <t>Вклады размещенные (за вычетом резервов на обесценение)</t>
  </si>
  <si>
    <t>Операция «обратное РЕПО»</t>
  </si>
  <si>
    <t>8</t>
  </si>
  <si>
    <t>Ценные бумаги, удерживаемые до погашения (за вычетом резервов на обесценение)</t>
  </si>
  <si>
    <t>7.2</t>
  </si>
  <si>
    <t>от инвестиционного дохода (убытка) по пенсионным активам</t>
  </si>
  <si>
    <t>7.1</t>
  </si>
  <si>
    <t>от пенсионных активов</t>
  </si>
  <si>
    <t>Комиссионные вознаграждения</t>
  </si>
  <si>
    <t>Дебиторская задолженность</t>
  </si>
  <si>
    <t>Ценные бумаги, имеющиеся в наличии для продажи (за вычетом резервов на обесценение)</t>
  </si>
  <si>
    <t>4</t>
  </si>
  <si>
    <t>Ценные бумаги, оцениваемые по справедливой стоимости, изменения которых отражаются в составе прибыли или убытка</t>
  </si>
  <si>
    <t>Аффинированные драгоценные металлы</t>
  </si>
  <si>
    <t>Денежные средства и эквиваленты денежных средств</t>
  </si>
  <si>
    <t>Активы</t>
  </si>
  <si>
    <t>на конец предыдущего года</t>
  </si>
  <si>
    <t>на конец отчетного периода</t>
  </si>
  <si>
    <t>Код строки</t>
  </si>
  <si>
    <t>Наименование статьи</t>
  </si>
  <si>
    <t>( в тысячах тенге)</t>
  </si>
  <si>
    <t xml:space="preserve"> по состоянию на "01" января 2014 года</t>
  </si>
  <si>
    <t>(полное наименование организации)</t>
  </si>
  <si>
    <t>АО "БТА Секьюритис"</t>
  </si>
  <si>
    <t>Бухгалтерский баланс</t>
  </si>
  <si>
    <t>Форма № 1</t>
  </si>
  <si>
    <r>
      <t xml:space="preserve">Приложение 7                                                                         к </t>
    </r>
    <r>
      <rPr>
        <b/>
        <u/>
        <sz val="8"/>
        <rFont val="Times New Roman"/>
        <family val="1"/>
        <charset val="204"/>
      </rPr>
      <t>Инструкции</t>
    </r>
    <r>
      <rPr>
        <sz val="8"/>
        <rFont val="Times New Roman"/>
        <family val="1"/>
        <charset val="204"/>
      </rPr>
      <t xml:space="preserve"> о перечне, формах и сроках представления финансовой отчетности отдельными финансовыми организациями и акционерным обществом «Банк Развития Казахстана»</t>
    </r>
  </si>
  <si>
    <t>Итого чистая прибыль (убыток) за период (стр. 22 +/- стр. 23 - стр. 24)</t>
  </si>
  <si>
    <t>Прибыль (убыток) от прекращенной деятельности</t>
  </si>
  <si>
    <t>Чистая прибыль (убыток) после уплаты корпоративного подоходного налога (стр. 20 - стр. 21)</t>
  </si>
  <si>
    <t>Корпоративный подоходный налог</t>
  </si>
  <si>
    <t>Чистая прибыль (убыток) до корпоративного подоходного налога (стр. 18 - стр. 19)</t>
  </si>
  <si>
    <t>19.1</t>
  </si>
  <si>
    <t>на возмещение разницы между показателем номинальной доходности и минимальным значением доходности</t>
  </si>
  <si>
    <t>Резервы (восстановление резервов) на возможные потери по операциям</t>
  </si>
  <si>
    <t>Прибыль (убыток) до отчисления в резервы (провизии) (стр. 10 - стр. 17)</t>
  </si>
  <si>
    <t>Итого расходов (сумма строк с 11 по 16)</t>
  </si>
  <si>
    <t>Прочие расходы</t>
  </si>
  <si>
    <t>Расходы от реализации или безвозмездной передачи активов</t>
  </si>
  <si>
    <t>14.4</t>
  </si>
  <si>
    <t>расходы по выплате налогов и других обязательных платежей в бюджет, за исключением корпоративного подоходного налога</t>
  </si>
  <si>
    <t>14.3</t>
  </si>
  <si>
    <t>расходы на материалы</t>
  </si>
  <si>
    <t>14.2</t>
  </si>
  <si>
    <t>амортизационные отчисления</t>
  </si>
  <si>
    <t>14.1</t>
  </si>
  <si>
    <t>расходы на оплату труда и командировочные</t>
  </si>
  <si>
    <t>Операционные расходы</t>
  </si>
  <si>
    <t>13.5</t>
  </si>
  <si>
    <t>расходы от осуществления инкассации</t>
  </si>
  <si>
    <t>13.4</t>
  </si>
  <si>
    <t>расходы от осуществления сейфовых операций</t>
  </si>
  <si>
    <t>13.3</t>
  </si>
  <si>
    <t>расходы от осуществления кассовых операций</t>
  </si>
  <si>
    <t>13.2</t>
  </si>
  <si>
    <t>расходы от осуществления клиринговых операций</t>
  </si>
  <si>
    <t>13.1</t>
  </si>
  <si>
    <t>расходы от осуществления переводных операций</t>
  </si>
  <si>
    <t>Расходы по банковской и иной деятельности, не связанные с выплатой вознаграждения</t>
  </si>
  <si>
    <t>12.2</t>
  </si>
  <si>
    <t>вознаграждение за кастодиальное обслуживание</t>
  </si>
  <si>
    <t>12.1</t>
  </si>
  <si>
    <t>вознаграждение управляющему агенту</t>
  </si>
  <si>
    <t>Комиссионные расходы</t>
  </si>
  <si>
    <t>11.6</t>
  </si>
  <si>
    <t>прочие расходы, связанные с выплатой вознаграждения</t>
  </si>
  <si>
    <t>11.5</t>
  </si>
  <si>
    <t>по операциям «РЕПО»</t>
  </si>
  <si>
    <t>11.4</t>
  </si>
  <si>
    <t>по выпущенным ценным бумагам</t>
  </si>
  <si>
    <t>11.3</t>
  </si>
  <si>
    <t>по полученной финансовой аренде</t>
  </si>
  <si>
    <t>11.2</t>
  </si>
  <si>
    <t>по полученным займам</t>
  </si>
  <si>
    <t>11.1</t>
  </si>
  <si>
    <t>по привлеченным вкладам</t>
  </si>
  <si>
    <t>Расходы, связанные с выплатой вознаграждения</t>
  </si>
  <si>
    <t>Итого доходов (сумма строк с 1 по 9)</t>
  </si>
  <si>
    <t>Прочие доходы</t>
  </si>
  <si>
    <t>Доходы от реализации (выбытия) активов</t>
  </si>
  <si>
    <t>Доходы, связанные с участием в ассоциированных организациях</t>
  </si>
  <si>
    <t>Дивиденды</t>
  </si>
  <si>
    <t>Доходы (расходы) от переоценки иностранной валюты (нетто)</t>
  </si>
  <si>
    <t>4.2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</si>
  <si>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</si>
  <si>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4.1</t>
  </si>
  <si>
    <t>доходы (расходы) от купли-продажи финансовых активов (нетто)</t>
  </si>
  <si>
    <t>Доходы (расходы) по финансовым активам (нетто)</t>
  </si>
  <si>
    <t>3.6</t>
  </si>
  <si>
    <t>прочие доходы от банковской и иной деятельности, не связанные с получением вознаграждения</t>
  </si>
  <si>
    <t>3.5</t>
  </si>
  <si>
    <t>доходы от инкассации</t>
  </si>
  <si>
    <t>3.4</t>
  </si>
  <si>
    <t>доходы от осуществления сейфовых операций</t>
  </si>
  <si>
    <t>3.3</t>
  </si>
  <si>
    <t>доходы от осуществления кассовых операций</t>
  </si>
  <si>
    <t>3.2</t>
  </si>
  <si>
    <t>доходы от осуществления клиринговых операций</t>
  </si>
  <si>
    <t>3.1</t>
  </si>
  <si>
    <t>доходы от осуществления переводных операций</t>
  </si>
  <si>
    <t>Доходы от осуществления банковской и иной деятельности, не связанные с получением вознаграждения</t>
  </si>
  <si>
    <t>2.2</t>
  </si>
  <si>
    <t>2.1</t>
  </si>
  <si>
    <t>1.7</t>
  </si>
  <si>
    <t>прочие доходы, связанные с получением вознаграждения</t>
  </si>
  <si>
    <t>1.6</t>
  </si>
  <si>
    <t>по операциям «обратное РЕПО»</t>
  </si>
  <si>
    <t>1.5</t>
  </si>
  <si>
    <t>по приобретенным ценным бумагам</t>
  </si>
  <si>
    <t>1.4</t>
  </si>
  <si>
    <t>по предоставленной финансовой аренде</t>
  </si>
  <si>
    <t>1.3</t>
  </si>
  <si>
    <t>по предоставленным займам</t>
  </si>
  <si>
    <t>1.2</t>
  </si>
  <si>
    <t>по размещенным вкладам</t>
  </si>
  <si>
    <t>1.1</t>
  </si>
  <si>
    <t>по корреспондентским и текущим счетам</t>
  </si>
  <si>
    <t>Доходы, связанные с получением вознаграждения</t>
  </si>
  <si>
    <t>За аналогичный период с начала предыдущего года (с нарастающим итогом)</t>
  </si>
  <si>
    <t>За аналогичный отчетный период предыдущего года</t>
  </si>
  <si>
    <t>За период с начала текущего года (с нарастающим итогом)</t>
  </si>
  <si>
    <t>За отчетный период</t>
  </si>
  <si>
    <t>(в тысячах тенге)</t>
  </si>
  <si>
    <t>Отчет о прибылях и убытках</t>
  </si>
  <si>
    <t>Форма № 2</t>
  </si>
  <si>
    <r>
      <t xml:space="preserve">Приложение 8                                                                     к </t>
    </r>
    <r>
      <rPr>
        <b/>
        <u/>
        <sz val="8"/>
        <rFont val="Times New Roman"/>
        <family val="1"/>
        <charset val="204"/>
      </rPr>
      <t>Инструкции</t>
    </r>
    <r>
      <rPr>
        <sz val="8"/>
        <rFont val="Times New Roman"/>
        <family val="1"/>
        <charset val="204"/>
      </rPr>
      <t xml:space="preserve"> о перечне, формах и сроках представления финансовой отчетности отдельными финансовыми организациями и акционерным обществом «Банк Развития Казахстана»</t>
    </r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</si>
</sst>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17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Helv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1" applyFont="1" applyFill="1" applyProtection="1">
      <protection locked="0"/>
    </xf>
    <xf numFmtId="0" fontId="2" fillId="3" borderId="0" xfId="1" applyFont="1" applyFill="1" applyProtection="1">
      <protection locked="0"/>
    </xf>
    <xf numFmtId="49" fontId="4" fillId="2" borderId="0" xfId="2" applyNumberFormat="1" applyFont="1" applyFill="1" applyProtection="1">
      <protection locked="0"/>
    </xf>
    <xf numFmtId="0" fontId="6" fillId="2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6" fillId="2" borderId="0" xfId="0" applyFont="1" applyFill="1" applyAlignment="1" applyProtection="1">
      <alignment wrapText="1"/>
      <protection locked="0"/>
    </xf>
    <xf numFmtId="0" fontId="7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14" fontId="6" fillId="2" borderId="0" xfId="0" applyNumberFormat="1" applyFont="1" applyFill="1" applyProtection="1">
      <protection locked="0"/>
    </xf>
    <xf numFmtId="0" fontId="8" fillId="2" borderId="0" xfId="0" applyFont="1" applyFill="1" applyAlignment="1" applyProtection="1">
      <protection locked="0"/>
    </xf>
    <xf numFmtId="16" fontId="6" fillId="2" borderId="0" xfId="0" applyNumberFormat="1" applyFont="1" applyFill="1" applyProtection="1">
      <protection locked="0"/>
    </xf>
    <xf numFmtId="0" fontId="4" fillId="2" borderId="0" xfId="1" applyFont="1" applyFill="1" applyAlignment="1">
      <alignment horizontal="left"/>
    </xf>
    <xf numFmtId="3" fontId="9" fillId="2" borderId="0" xfId="1" applyNumberFormat="1" applyFont="1" applyFill="1" applyProtection="1">
      <protection locked="0"/>
    </xf>
    <xf numFmtId="3" fontId="7" fillId="2" borderId="1" xfId="1" applyNumberFormat="1" applyFont="1" applyFill="1" applyBorder="1" applyAlignment="1" applyProtection="1">
      <alignment vertical="top" wrapText="1"/>
    </xf>
    <xf numFmtId="3" fontId="7" fillId="3" borderId="1" xfId="1" applyNumberFormat="1" applyFont="1" applyFill="1" applyBorder="1" applyAlignment="1" applyProtection="1">
      <alignment vertical="top" wrapText="1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wrapText="1"/>
    </xf>
    <xf numFmtId="3" fontId="6" fillId="2" borderId="1" xfId="1" applyNumberFormat="1" applyFont="1" applyFill="1" applyBorder="1" applyAlignment="1" applyProtection="1">
      <alignment vertical="top" wrapText="1"/>
    </xf>
    <xf numFmtId="3" fontId="6" fillId="3" borderId="1" xfId="1" applyNumberFormat="1" applyFont="1" applyFill="1" applyBorder="1" applyAlignment="1" applyProtection="1">
      <alignment vertical="top" wrapText="1"/>
      <protection locked="0"/>
    </xf>
    <xf numFmtId="0" fontId="6" fillId="2" borderId="1" xfId="1" applyFont="1" applyFill="1" applyBorder="1" applyAlignment="1" applyProtection="1">
      <alignment wrapText="1"/>
    </xf>
    <xf numFmtId="3" fontId="6" fillId="2" borderId="1" xfId="1" applyNumberFormat="1" applyFont="1" applyFill="1" applyBorder="1" applyAlignment="1" applyProtection="1">
      <alignment vertical="top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Protection="1">
      <protection locked="0"/>
    </xf>
    <xf numFmtId="3" fontId="6" fillId="3" borderId="1" xfId="1" applyNumberFormat="1" applyFont="1" applyFill="1" applyBorder="1" applyAlignment="1" applyProtection="1">
      <alignment vertical="top" wrapText="1"/>
    </xf>
    <xf numFmtId="0" fontId="6" fillId="2" borderId="1" xfId="1" applyFont="1" applyFill="1" applyBorder="1" applyAlignment="1" applyProtection="1">
      <alignment horizontal="justify" wrapText="1"/>
    </xf>
    <xf numFmtId="0" fontId="8" fillId="2" borderId="1" xfId="1" applyFont="1" applyFill="1" applyBorder="1" applyAlignment="1" applyProtection="1">
      <alignment wrapText="1"/>
    </xf>
    <xf numFmtId="3" fontId="8" fillId="2" borderId="1" xfId="1" applyNumberFormat="1" applyFont="1" applyFill="1" applyBorder="1" applyAlignment="1" applyProtection="1">
      <alignment vertical="top" wrapText="1"/>
      <protection locked="0"/>
    </xf>
    <xf numFmtId="3" fontId="8" fillId="3" borderId="1" xfId="1" applyNumberFormat="1" applyFont="1" applyFill="1" applyBorder="1" applyAlignment="1" applyProtection="1">
      <alignment vertical="top" wrapText="1"/>
      <protection locked="0"/>
    </xf>
    <xf numFmtId="3" fontId="4" fillId="2" borderId="1" xfId="1" applyNumberFormat="1" applyFont="1" applyFill="1" applyBorder="1" applyAlignment="1" applyProtection="1">
      <alignment vertical="top" wrapText="1"/>
    </xf>
    <xf numFmtId="2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wrapText="1"/>
    </xf>
    <xf numFmtId="3" fontId="4" fillId="2" borderId="1" xfId="1" applyNumberFormat="1" applyFont="1" applyFill="1" applyBorder="1" applyAlignment="1" applyProtection="1">
      <alignment vertical="top" wrapText="1"/>
      <protection locked="0"/>
    </xf>
    <xf numFmtId="0" fontId="6" fillId="2" borderId="1" xfId="1" applyFont="1" applyFill="1" applyBorder="1" applyAlignment="1" applyProtection="1">
      <alignment horizontal="left" wrapText="1"/>
    </xf>
    <xf numFmtId="3" fontId="8" fillId="2" borderId="1" xfId="1" applyNumberFormat="1" applyFont="1" applyFill="1" applyBorder="1" applyAlignment="1" applyProtection="1">
      <alignment vertical="top" wrapText="1"/>
    </xf>
    <xf numFmtId="3" fontId="2" fillId="2" borderId="1" xfId="1" applyNumberFormat="1" applyFont="1" applyFill="1" applyBorder="1" applyAlignment="1" applyProtection="1">
      <alignment vertical="top" wrapText="1"/>
      <protection locked="0"/>
    </xf>
    <xf numFmtId="3" fontId="2" fillId="3" borderId="1" xfId="1" applyNumberFormat="1" applyFont="1" applyFill="1" applyBorder="1" applyAlignment="1" applyProtection="1">
      <alignment vertical="top" wrapText="1"/>
      <protection locked="0"/>
    </xf>
    <xf numFmtId="0" fontId="8" fillId="2" borderId="1" xfId="1" applyFont="1" applyFill="1" applyBorder="1" applyAlignment="1" applyProtection="1">
      <alignment horizontal="left" wrapText="1"/>
    </xf>
    <xf numFmtId="3" fontId="7" fillId="2" borderId="1" xfId="1" applyNumberFormat="1" applyFont="1" applyFill="1" applyBorder="1" applyAlignment="1" applyProtection="1">
      <alignment horizontal="right"/>
    </xf>
    <xf numFmtId="3" fontId="7" fillId="3" borderId="1" xfId="1" applyNumberFormat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protection locked="0"/>
    </xf>
    <xf numFmtId="3" fontId="10" fillId="3" borderId="1" xfId="1" applyNumberFormat="1" applyFont="1" applyFill="1" applyBorder="1" applyAlignment="1" applyProtection="1">
      <alignment vertical="top" wrapText="1"/>
      <protection locked="0"/>
    </xf>
    <xf numFmtId="49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1" applyNumberFormat="1" applyFont="1" applyFill="1" applyBorder="1" applyProtection="1">
      <protection locked="0"/>
    </xf>
    <xf numFmtId="3" fontId="2" fillId="3" borderId="1" xfId="1" applyNumberFormat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7" fillId="2" borderId="1" xfId="1" applyFont="1" applyFill="1" applyBorder="1" applyAlignment="1" applyProtection="1">
      <alignment horizontal="left"/>
    </xf>
    <xf numFmtId="0" fontId="6" fillId="2" borderId="1" xfId="1" applyFont="1" applyFill="1" applyBorder="1" applyAlignment="1" applyProtection="1">
      <alignment horizontal="center"/>
      <protection locked="0"/>
    </xf>
    <xf numFmtId="0" fontId="6" fillId="3" borderId="1" xfId="1" applyFont="1" applyFill="1" applyBorder="1" applyAlignment="1" applyProtection="1">
      <alignment horizont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Protection="1"/>
    <xf numFmtId="0" fontId="6" fillId="2" borderId="0" xfId="1" applyFont="1" applyFill="1" applyAlignment="1" applyProtection="1">
      <alignment horizontal="right"/>
    </xf>
    <xf numFmtId="0" fontId="6" fillId="3" borderId="0" xfId="1" applyFont="1" applyFill="1" applyProtection="1"/>
    <xf numFmtId="0" fontId="6" fillId="2" borderId="0" xfId="1" applyFont="1" applyFill="1" applyProtection="1"/>
    <xf numFmtId="0" fontId="6" fillId="2" borderId="0" xfId="1" applyFont="1" applyFill="1" applyAlignment="1" applyProtection="1">
      <alignment horizontal="center"/>
      <protection locked="0"/>
    </xf>
    <xf numFmtId="0" fontId="11" fillId="2" borderId="0" xfId="1" applyFont="1" applyFill="1" applyAlignment="1" applyProtection="1">
      <alignment horizontal="center"/>
      <protection locked="0"/>
    </xf>
    <xf numFmtId="0" fontId="8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12" fillId="2" borderId="0" xfId="1" applyFont="1" applyFill="1" applyAlignment="1" applyProtection="1">
      <alignment horizontal="right" wrapText="1"/>
    </xf>
    <xf numFmtId="0" fontId="12" fillId="3" borderId="0" xfId="1" applyFont="1" applyFill="1" applyAlignment="1">
      <alignment horizontal="justify" shrinkToFit="1"/>
    </xf>
    <xf numFmtId="0" fontId="12" fillId="2" borderId="0" xfId="1" applyFont="1" applyFill="1" applyAlignment="1">
      <alignment horizontal="right" wrapText="1"/>
    </xf>
    <xf numFmtId="0" fontId="12" fillId="2" borderId="0" xfId="1" applyFont="1" applyFill="1" applyAlignment="1" applyProtection="1">
      <alignment horizontal="right" wrapText="1"/>
      <protection locked="0"/>
    </xf>
    <xf numFmtId="0" fontId="6" fillId="3" borderId="0" xfId="3" applyFont="1" applyFill="1" applyProtection="1">
      <protection locked="0"/>
    </xf>
    <xf numFmtId="0" fontId="6" fillId="2" borderId="0" xfId="3" applyFont="1" applyFill="1" applyProtection="1">
      <protection locked="0"/>
    </xf>
    <xf numFmtId="0" fontId="6" fillId="2" borderId="0" xfId="3" applyFont="1" applyFill="1" applyAlignment="1" applyProtection="1">
      <alignment wrapText="1"/>
      <protection locked="0"/>
    </xf>
    <xf numFmtId="0" fontId="7" fillId="2" borderId="0" xfId="3" applyFont="1" applyFill="1" applyProtection="1">
      <protection locked="0"/>
    </xf>
    <xf numFmtId="0" fontId="6" fillId="2" borderId="0" xfId="3" applyFont="1" applyFill="1" applyAlignment="1" applyProtection="1">
      <alignment horizontal="left" wrapText="1"/>
      <protection locked="0"/>
    </xf>
    <xf numFmtId="0" fontId="8" fillId="2" borderId="0" xfId="3" applyFont="1" applyFill="1" applyAlignment="1" applyProtection="1">
      <alignment wrapText="1"/>
      <protection locked="0"/>
    </xf>
    <xf numFmtId="14" fontId="6" fillId="3" borderId="0" xfId="3" applyNumberFormat="1" applyFont="1" applyFill="1" applyProtection="1">
      <protection locked="0"/>
    </xf>
    <xf numFmtId="0" fontId="8" fillId="2" borderId="0" xfId="3" applyFont="1" applyFill="1" applyAlignment="1" applyProtection="1">
      <protection locked="0"/>
    </xf>
    <xf numFmtId="0" fontId="4" fillId="2" borderId="0" xfId="1" applyFont="1" applyFill="1" applyAlignment="1" applyProtection="1">
      <alignment horizontal="left" wrapText="1"/>
      <protection locked="0"/>
    </xf>
    <xf numFmtId="3" fontId="15" fillId="2" borderId="1" xfId="1" applyNumberFormat="1" applyFont="1" applyFill="1" applyBorder="1" applyProtection="1">
      <protection locked="0"/>
    </xf>
    <xf numFmtId="3" fontId="15" fillId="3" borderId="1" xfId="1" applyNumberFormat="1" applyFont="1" applyFill="1" applyBorder="1" applyProtection="1">
      <protection locked="0"/>
    </xf>
    <xf numFmtId="0" fontId="4" fillId="2" borderId="1" xfId="1" applyFont="1" applyFill="1" applyBorder="1" applyAlignment="1" applyProtection="1">
      <alignment horizontal="center"/>
      <protection locked="0"/>
    </xf>
    <xf numFmtId="0" fontId="8" fillId="2" borderId="1" xfId="1" applyFont="1" applyFill="1" applyBorder="1" applyAlignment="1" applyProtection="1">
      <alignment vertical="top" wrapText="1"/>
    </xf>
    <xf numFmtId="0" fontId="16" fillId="2" borderId="1" xfId="1" applyFont="1" applyFill="1" applyBorder="1" applyProtection="1">
      <protection locked="0"/>
    </xf>
    <xf numFmtId="0" fontId="16" fillId="3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vertical="top" wrapText="1"/>
    </xf>
    <xf numFmtId="3" fontId="16" fillId="2" borderId="1" xfId="1" applyNumberFormat="1" applyFont="1" applyFill="1" applyBorder="1" applyProtection="1">
      <protection locked="0"/>
    </xf>
    <xf numFmtId="3" fontId="16" fillId="3" borderId="1" xfId="1" applyNumberFormat="1" applyFont="1" applyFill="1" applyBorder="1" applyProtection="1">
      <protection locked="0"/>
    </xf>
    <xf numFmtId="0" fontId="4" fillId="2" borderId="0" xfId="1" applyFont="1" applyFill="1" applyAlignment="1" applyProtection="1">
      <alignment horizontal="center"/>
      <protection locked="0"/>
    </xf>
    <xf numFmtId="3" fontId="16" fillId="2" borderId="1" xfId="1" applyNumberFormat="1" applyFont="1" applyFill="1" applyBorder="1" applyProtection="1"/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4" fillId="2" borderId="2" xfId="1" applyFont="1" applyFill="1" applyBorder="1" applyAlignment="1" applyProtection="1">
      <alignment horizontal="center" vertical="top" wrapText="1"/>
      <protection locked="0"/>
    </xf>
    <xf numFmtId="0" fontId="6" fillId="2" borderId="3" xfId="1" applyFont="1" applyFill="1" applyBorder="1" applyAlignment="1" applyProtection="1">
      <alignment vertical="top" wrapText="1"/>
    </xf>
    <xf numFmtId="0" fontId="4" fillId="2" borderId="3" xfId="1" applyFont="1" applyFill="1" applyBorder="1" applyAlignment="1" applyProtection="1">
      <alignment vertical="top" wrapText="1"/>
    </xf>
    <xf numFmtId="0" fontId="4" fillId="2" borderId="4" xfId="1" applyFont="1" applyFill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 applyProtection="1">
      <alignment vertical="top" wrapText="1"/>
    </xf>
    <xf numFmtId="49" fontId="4" fillId="2" borderId="2" xfId="1" applyNumberFormat="1" applyFont="1" applyFill="1" applyBorder="1" applyAlignment="1" applyProtection="1">
      <alignment horizontal="center" vertical="top" wrapText="1"/>
      <protection locked="0"/>
    </xf>
    <xf numFmtId="3" fontId="16" fillId="3" borderId="1" xfId="1" applyNumberFormat="1" applyFont="1" applyFill="1" applyBorder="1" applyProtection="1"/>
    <xf numFmtId="3" fontId="16" fillId="2" borderId="1" xfId="1" applyNumberFormat="1" applyFont="1" applyFill="1" applyBorder="1" applyAlignment="1" applyProtection="1">
      <alignment vertical="top"/>
    </xf>
    <xf numFmtId="3" fontId="16" fillId="3" borderId="1" xfId="1" applyNumberFormat="1" applyFont="1" applyFill="1" applyBorder="1" applyAlignment="1" applyProtection="1">
      <alignment vertical="top"/>
    </xf>
    <xf numFmtId="0" fontId="7" fillId="2" borderId="3" xfId="1" applyFont="1" applyFill="1" applyBorder="1" applyAlignment="1" applyProtection="1">
      <alignment vertical="top" wrapText="1"/>
    </xf>
    <xf numFmtId="0" fontId="8" fillId="2" borderId="3" xfId="1" applyFont="1" applyFill="1" applyBorder="1" applyAlignment="1" applyProtection="1">
      <alignment vertical="top" wrapText="1"/>
    </xf>
    <xf numFmtId="0" fontId="6" fillId="2" borderId="3" xfId="1" applyFont="1" applyFill="1" applyBorder="1" applyAlignment="1" applyProtection="1">
      <alignment horizontal="justify" vertical="top" wrapText="1"/>
    </xf>
    <xf numFmtId="0" fontId="16" fillId="2" borderId="0" xfId="1" applyFont="1" applyFill="1" applyProtection="1">
      <protection locked="0"/>
    </xf>
    <xf numFmtId="0" fontId="16" fillId="3" borderId="0" xfId="1" applyFont="1" applyFill="1" applyProtection="1">
      <protection locked="0"/>
    </xf>
    <xf numFmtId="3" fontId="16" fillId="2" borderId="1" xfId="1" applyNumberFormat="1" applyFont="1" applyFill="1" applyBorder="1" applyAlignment="1" applyProtection="1">
      <alignment vertical="top"/>
      <protection locked="0"/>
    </xf>
    <xf numFmtId="3" fontId="16" fillId="3" borderId="1" xfId="1" applyNumberFormat="1" applyFont="1" applyFill="1" applyBorder="1" applyAlignment="1" applyProtection="1">
      <alignment vertical="top"/>
      <protection locked="0"/>
    </xf>
    <xf numFmtId="0" fontId="2" fillId="3" borderId="0" xfId="1" applyFont="1" applyFill="1" applyProtection="1"/>
    <xf numFmtId="0" fontId="6" fillId="2" borderId="0" xfId="1" applyFont="1" applyFill="1" applyAlignment="1" applyProtection="1">
      <alignment horizontal="center"/>
    </xf>
    <xf numFmtId="0" fontId="6" fillId="3" borderId="0" xfId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  <protection locked="0"/>
    </xf>
    <xf numFmtId="0" fontId="12" fillId="2" borderId="0" xfId="1" applyFont="1" applyFill="1" applyAlignment="1">
      <alignment horizontal="justify" shrinkToFit="1"/>
    </xf>
    <xf numFmtId="0" fontId="2" fillId="2" borderId="0" xfId="1" applyFont="1" applyFill="1" applyAlignment="1">
      <alignment horizontal="right" wrapText="1"/>
    </xf>
  </cellXfs>
  <cellStyles count="14">
    <cellStyle name="Обычный" xfId="0" builtinId="0"/>
    <cellStyle name="Обычный 2" xfId="3"/>
    <cellStyle name="Обычный 3" xfId="4"/>
    <cellStyle name="Обычный 3 2" xfId="5"/>
    <cellStyle name="Обычный_I0000609Айнаш" xfId="1"/>
    <cellStyle name="Обычный_Приложения к Правилам по ИК_рус" xfId="2"/>
    <cellStyle name="Стиль 1" xfId="6"/>
    <cellStyle name="Финансовый 2" xfId="7"/>
    <cellStyle name="Финансовый 3" xfId="8"/>
    <cellStyle name="Финансовый 3 2" xfId="9"/>
    <cellStyle name="Финансовый 3 2 2" xfId="10"/>
    <cellStyle name="Финансовый 3 2 3" xfId="11"/>
    <cellStyle name="Финансовый 4" xfId="12"/>
    <cellStyle name="Финансовый 5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7;&#1088;&#1091;&#1076;&#1085;&#1086;&#1088;&#1084;&#1072;&#1090;&#1080;&#1074;%20&#1085;&#1072;%2001%2001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_slipchuk\&#1056;&#1072;&#1073;&#1086;&#1095;&#1080;&#1081;%20&#1089;&#1090;&#1086;&#1083;\&#1054;&#1090;&#1095;&#1077;&#1090;&#1099;%20&#1087;&#1086;%20&#1092;&#1086;&#1088;&#1084;&#1077;%20&#1040;&#1060;&#1053;\y0711008_&#1041;&#1058;&#1040;&#1057;_01.07.2011_&#1040;&#1060;&#1053;%20&#1089;&#1074;&#1086;&#1076;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 пр УИП БД"/>
      <sheetName val="Пруд УИП БД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1"/>
      <sheetName val="Пр2"/>
      <sheetName val="Пр3"/>
      <sheetName val="Пр4"/>
      <sheetName val="8 пр УИП БД"/>
      <sheetName val="Пруд УИП Б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84"/>
  <sheetViews>
    <sheetView view="pageBreakPreview" topLeftCell="A13" zoomScale="85" zoomScaleSheetLayoutView="85" workbookViewId="0">
      <selection activeCell="A46" sqref="A46"/>
    </sheetView>
  </sheetViews>
  <sheetFormatPr defaultRowHeight="12.75"/>
  <cols>
    <col min="1" max="1" width="77" style="1" customWidth="1"/>
    <col min="2" max="2" width="12.140625" style="1" customWidth="1"/>
    <col min="3" max="3" width="15.85546875" style="2" customWidth="1"/>
    <col min="4" max="4" width="17.7109375" style="1" customWidth="1"/>
    <col min="5" max="16384" width="9.140625" style="1"/>
  </cols>
  <sheetData>
    <row r="1" spans="1:4" ht="68.25" customHeight="1">
      <c r="C1" s="63" t="s">
        <v>83</v>
      </c>
      <c r="D1" s="62"/>
    </row>
    <row r="2" spans="1:4" ht="21" customHeight="1">
      <c r="C2" s="61"/>
      <c r="D2" s="60" t="s">
        <v>82</v>
      </c>
    </row>
    <row r="3" spans="1:4">
      <c r="A3" s="59" t="s">
        <v>81</v>
      </c>
      <c r="B3" s="59"/>
      <c r="C3" s="59"/>
      <c r="D3" s="59"/>
    </row>
    <row r="4" spans="1:4">
      <c r="A4" s="58" t="s">
        <v>80</v>
      </c>
      <c r="B4" s="58"/>
      <c r="C4" s="58"/>
      <c r="D4" s="58"/>
    </row>
    <row r="5" spans="1:4">
      <c r="A5" s="57" t="s">
        <v>79</v>
      </c>
      <c r="B5" s="57"/>
      <c r="C5" s="57"/>
      <c r="D5" s="57"/>
    </row>
    <row r="6" spans="1:4">
      <c r="A6" s="56" t="s">
        <v>78</v>
      </c>
      <c r="B6" s="56"/>
      <c r="C6" s="56"/>
      <c r="D6" s="56"/>
    </row>
    <row r="7" spans="1:4" s="52" customFormat="1">
      <c r="A7" s="55"/>
      <c r="B7" s="55"/>
      <c r="C7" s="54"/>
      <c r="D7" s="53" t="s">
        <v>77</v>
      </c>
    </row>
    <row r="8" spans="1:4" ht="38.25">
      <c r="A8" s="50" t="s">
        <v>76</v>
      </c>
      <c r="B8" s="50" t="s">
        <v>75</v>
      </c>
      <c r="C8" s="51" t="s">
        <v>74</v>
      </c>
      <c r="D8" s="50" t="s">
        <v>73</v>
      </c>
    </row>
    <row r="9" spans="1:4">
      <c r="A9" s="48">
        <v>1</v>
      </c>
      <c r="B9" s="48">
        <v>2</v>
      </c>
      <c r="C9" s="49">
        <v>3</v>
      </c>
      <c r="D9" s="48">
        <v>4</v>
      </c>
    </row>
    <row r="10" spans="1:4">
      <c r="A10" s="47" t="s">
        <v>72</v>
      </c>
      <c r="B10" s="46"/>
      <c r="C10" s="45"/>
      <c r="D10" s="44"/>
    </row>
    <row r="11" spans="1:4">
      <c r="A11" s="34" t="s">
        <v>71</v>
      </c>
      <c r="B11" s="23">
        <v>1</v>
      </c>
      <c r="C11" s="20">
        <v>2601417</v>
      </c>
      <c r="D11" s="30">
        <v>2421236</v>
      </c>
    </row>
    <row r="12" spans="1:4">
      <c r="A12" s="21" t="s">
        <v>70</v>
      </c>
      <c r="B12" s="23">
        <v>2</v>
      </c>
      <c r="C12" s="20"/>
      <c r="D12" s="33"/>
    </row>
    <row r="13" spans="1:4" ht="25.5">
      <c r="A13" s="21" t="s">
        <v>69</v>
      </c>
      <c r="B13" s="23">
        <v>3</v>
      </c>
      <c r="C13" s="42">
        <v>1088180</v>
      </c>
      <c r="D13" s="33">
        <v>1065208</v>
      </c>
    </row>
    <row r="14" spans="1:4">
      <c r="A14" s="21" t="s">
        <v>42</v>
      </c>
      <c r="B14" s="43" t="s">
        <v>68</v>
      </c>
      <c r="C14" s="20"/>
      <c r="D14" s="33"/>
    </row>
    <row r="15" spans="1:4">
      <c r="A15" s="21" t="s">
        <v>67</v>
      </c>
      <c r="B15" s="23">
        <v>5</v>
      </c>
      <c r="C15" s="42">
        <v>340391</v>
      </c>
      <c r="D15" s="30">
        <v>419166</v>
      </c>
    </row>
    <row r="16" spans="1:4">
      <c r="A16" s="21" t="s">
        <v>66</v>
      </c>
      <c r="B16" s="23">
        <v>6</v>
      </c>
      <c r="C16" s="20">
        <v>1586</v>
      </c>
      <c r="D16" s="30">
        <v>40239</v>
      </c>
    </row>
    <row r="17" spans="1:4">
      <c r="A17" s="21" t="s">
        <v>65</v>
      </c>
      <c r="B17" s="23">
        <v>7</v>
      </c>
      <c r="C17" s="20"/>
      <c r="D17" s="33"/>
    </row>
    <row r="18" spans="1:4">
      <c r="A18" s="21" t="s">
        <v>23</v>
      </c>
      <c r="B18" s="23"/>
      <c r="C18" s="20"/>
      <c r="D18" s="30"/>
    </row>
    <row r="19" spans="1:4">
      <c r="A19" s="21" t="s">
        <v>64</v>
      </c>
      <c r="B19" s="23" t="s">
        <v>63</v>
      </c>
      <c r="C19" s="20"/>
      <c r="D19" s="30"/>
    </row>
    <row r="20" spans="1:4">
      <c r="A20" s="21" t="s">
        <v>62</v>
      </c>
      <c r="B20" s="43" t="s">
        <v>61</v>
      </c>
      <c r="C20" s="20"/>
      <c r="D20" s="33"/>
    </row>
    <row r="21" spans="1:4">
      <c r="A21" s="21" t="s">
        <v>60</v>
      </c>
      <c r="B21" s="43" t="s">
        <v>59</v>
      </c>
      <c r="C21" s="42">
        <v>174151</v>
      </c>
      <c r="D21" s="33">
        <v>172108</v>
      </c>
    </row>
    <row r="22" spans="1:4">
      <c r="A22" s="21" t="s">
        <v>58</v>
      </c>
      <c r="B22" s="23">
        <v>9</v>
      </c>
      <c r="C22" s="42">
        <v>152001</v>
      </c>
      <c r="D22" s="30">
        <v>307009</v>
      </c>
    </row>
    <row r="23" spans="1:4">
      <c r="A23" s="21" t="s">
        <v>57</v>
      </c>
      <c r="B23" s="23">
        <v>10</v>
      </c>
      <c r="C23" s="20"/>
      <c r="D23" s="30"/>
    </row>
    <row r="24" spans="1:4">
      <c r="A24" s="21" t="s">
        <v>56</v>
      </c>
      <c r="B24" s="23">
        <v>11</v>
      </c>
      <c r="C24" s="20"/>
      <c r="D24" s="30"/>
    </row>
    <row r="25" spans="1:4">
      <c r="A25" s="21" t="s">
        <v>55</v>
      </c>
      <c r="B25" s="23">
        <v>12</v>
      </c>
      <c r="C25" s="20"/>
      <c r="D25" s="30"/>
    </row>
    <row r="26" spans="1:4">
      <c r="A26" s="21" t="s">
        <v>54</v>
      </c>
      <c r="B26" s="23">
        <v>13</v>
      </c>
      <c r="C26" s="20"/>
      <c r="D26" s="30"/>
    </row>
    <row r="27" spans="1:4">
      <c r="A27" s="21" t="s">
        <v>53</v>
      </c>
      <c r="B27" s="23">
        <v>14</v>
      </c>
      <c r="C27" s="20">
        <v>9408830</v>
      </c>
      <c r="D27" s="30">
        <v>9408830</v>
      </c>
    </row>
    <row r="28" spans="1:4">
      <c r="A28" s="21" t="s">
        <v>52</v>
      </c>
      <c r="B28" s="23">
        <v>15</v>
      </c>
      <c r="C28" s="20">
        <v>816</v>
      </c>
      <c r="D28" s="30">
        <v>685</v>
      </c>
    </row>
    <row r="29" spans="1:4">
      <c r="A29" s="21" t="s">
        <v>51</v>
      </c>
      <c r="B29" s="23">
        <v>16</v>
      </c>
      <c r="C29" s="20"/>
      <c r="D29" s="30"/>
    </row>
    <row r="30" spans="1:4">
      <c r="A30" s="21" t="s">
        <v>50</v>
      </c>
      <c r="B30" s="23">
        <v>17</v>
      </c>
      <c r="C30" s="20">
        <v>0</v>
      </c>
      <c r="D30" s="30">
        <v>296</v>
      </c>
    </row>
    <row r="31" spans="1:4">
      <c r="A31" s="41" t="s">
        <v>49</v>
      </c>
      <c r="B31" s="23">
        <v>18</v>
      </c>
      <c r="C31" s="20">
        <v>7573</v>
      </c>
      <c r="D31" s="30">
        <v>6862</v>
      </c>
    </row>
    <row r="32" spans="1:4">
      <c r="A32" s="21" t="s">
        <v>48</v>
      </c>
      <c r="B32" s="23">
        <v>19</v>
      </c>
      <c r="C32" s="20">
        <v>80481</v>
      </c>
      <c r="D32" s="30">
        <v>80481</v>
      </c>
    </row>
    <row r="33" spans="1:4">
      <c r="A33" s="21" t="s">
        <v>47</v>
      </c>
      <c r="B33" s="23">
        <v>20</v>
      </c>
      <c r="C33" s="20">
        <v>22801</v>
      </c>
      <c r="D33" s="30">
        <v>22801</v>
      </c>
    </row>
    <row r="34" spans="1:4">
      <c r="A34" s="21" t="s">
        <v>46</v>
      </c>
      <c r="B34" s="23">
        <v>21</v>
      </c>
      <c r="C34" s="20">
        <v>13072056</v>
      </c>
      <c r="D34" s="30">
        <v>17734144</v>
      </c>
    </row>
    <row r="35" spans="1:4">
      <c r="A35" s="27" t="s">
        <v>45</v>
      </c>
      <c r="B35" s="23">
        <v>22</v>
      </c>
      <c r="C35" s="40">
        <f>C11+C12+C13+C14+C15+C16+C17+C21+C22+C23+C24+C25+C26+C27+C28+C29+C30+C31+C32+C33+C34</f>
        <v>26950283</v>
      </c>
      <c r="D35" s="39">
        <f>D11+D12+D13+D14+D15+D16+D17+D21+D22+D23+D24+D25+D26+D27+D28+D29+D30+D31+D32+D33+D34</f>
        <v>31679065</v>
      </c>
    </row>
    <row r="36" spans="1:4">
      <c r="A36" s="32"/>
      <c r="B36" s="23"/>
      <c r="C36" s="40"/>
      <c r="D36" s="39"/>
    </row>
    <row r="37" spans="1:4">
      <c r="A37" s="38" t="s">
        <v>44</v>
      </c>
      <c r="B37" s="23"/>
      <c r="C37" s="37"/>
      <c r="D37" s="36"/>
    </row>
    <row r="38" spans="1:4">
      <c r="A38" s="26" t="s">
        <v>43</v>
      </c>
      <c r="B38" s="23">
        <v>23</v>
      </c>
      <c r="C38" s="20"/>
      <c r="D38" s="22"/>
    </row>
    <row r="39" spans="1:4">
      <c r="A39" s="21" t="s">
        <v>42</v>
      </c>
      <c r="B39" s="23">
        <v>24</v>
      </c>
      <c r="C39" s="20"/>
      <c r="D39" s="22"/>
    </row>
    <row r="40" spans="1:4">
      <c r="A40" s="26" t="s">
        <v>41</v>
      </c>
      <c r="B40" s="23">
        <v>25</v>
      </c>
      <c r="C40" s="20"/>
      <c r="D40" s="22"/>
    </row>
    <row r="41" spans="1:4">
      <c r="A41" s="21" t="s">
        <v>40</v>
      </c>
      <c r="B41" s="23">
        <v>26</v>
      </c>
      <c r="C41" s="20"/>
      <c r="D41" s="35">
        <v>0</v>
      </c>
    </row>
    <row r="42" spans="1:4">
      <c r="A42" s="26" t="s">
        <v>39</v>
      </c>
      <c r="B42" s="23">
        <v>27</v>
      </c>
      <c r="C42" s="20"/>
      <c r="D42" s="35"/>
    </row>
    <row r="43" spans="1:4">
      <c r="A43" s="26" t="s">
        <v>38</v>
      </c>
      <c r="B43" s="23">
        <v>28</v>
      </c>
      <c r="C43" s="20">
        <v>2524327</v>
      </c>
      <c r="D43" s="33">
        <v>2290207</v>
      </c>
    </row>
    <row r="44" spans="1:4">
      <c r="A44" s="34" t="s">
        <v>37</v>
      </c>
      <c r="B44" s="23">
        <v>29</v>
      </c>
      <c r="C44" s="20"/>
      <c r="D44" s="30"/>
    </row>
    <row r="45" spans="1:4">
      <c r="A45" s="34" t="s">
        <v>23</v>
      </c>
      <c r="B45" s="23"/>
      <c r="C45" s="20"/>
      <c r="D45" s="30"/>
    </row>
    <row r="46" spans="1:4" ht="25.5">
      <c r="A46" s="34" t="s">
        <v>36</v>
      </c>
      <c r="B46" s="23" t="s">
        <v>35</v>
      </c>
      <c r="C46" s="20"/>
      <c r="D46" s="30"/>
    </row>
    <row r="47" spans="1:4">
      <c r="A47" s="34" t="s">
        <v>34</v>
      </c>
      <c r="B47" s="23">
        <v>30</v>
      </c>
      <c r="C47" s="20"/>
      <c r="D47" s="30"/>
    </row>
    <row r="48" spans="1:4">
      <c r="A48" s="34" t="s">
        <v>33</v>
      </c>
      <c r="B48" s="23">
        <v>31</v>
      </c>
      <c r="C48" s="20"/>
      <c r="D48" s="33"/>
    </row>
    <row r="49" spans="1:4">
      <c r="A49" s="21" t="s">
        <v>32</v>
      </c>
      <c r="B49" s="31" t="s">
        <v>31</v>
      </c>
      <c r="C49" s="20">
        <v>3290</v>
      </c>
      <c r="D49" s="30">
        <v>4672</v>
      </c>
    </row>
    <row r="50" spans="1:4">
      <c r="A50" s="21" t="s">
        <v>30</v>
      </c>
      <c r="B50" s="31" t="s">
        <v>29</v>
      </c>
      <c r="C50" s="20"/>
      <c r="D50" s="33"/>
    </row>
    <row r="51" spans="1:4">
      <c r="A51" s="32" t="s">
        <v>28</v>
      </c>
      <c r="B51" s="31" t="s">
        <v>27</v>
      </c>
      <c r="C51" s="20">
        <v>11278</v>
      </c>
      <c r="D51" s="30">
        <v>14129</v>
      </c>
    </row>
    <row r="52" spans="1:4">
      <c r="A52" s="27" t="s">
        <v>26</v>
      </c>
      <c r="B52" s="23">
        <v>35</v>
      </c>
      <c r="C52" s="29">
        <f>C38+C39+C40+C41+C42+C43+C44+C47+C48+C49+C50+C51</f>
        <v>2538895</v>
      </c>
      <c r="D52" s="28">
        <f>D38+D39+D40+D41+D42+D43+D44+D47+D48+D49+D50+D51</f>
        <v>2309008</v>
      </c>
    </row>
    <row r="53" spans="1:4">
      <c r="A53" s="27"/>
      <c r="B53" s="23"/>
      <c r="C53" s="20"/>
      <c r="D53" s="22"/>
    </row>
    <row r="54" spans="1:4">
      <c r="A54" s="18" t="s">
        <v>25</v>
      </c>
      <c r="B54" s="23"/>
      <c r="C54" s="16"/>
      <c r="D54" s="15"/>
    </row>
    <row r="55" spans="1:4">
      <c r="A55" s="21" t="s">
        <v>24</v>
      </c>
      <c r="B55" s="23">
        <v>36</v>
      </c>
      <c r="C55" s="20">
        <v>50559902</v>
      </c>
      <c r="D55" s="22">
        <v>50559902</v>
      </c>
    </row>
    <row r="56" spans="1:4">
      <c r="A56" s="21" t="s">
        <v>23</v>
      </c>
      <c r="B56" s="23"/>
      <c r="C56" s="20"/>
      <c r="D56" s="19"/>
    </row>
    <row r="57" spans="1:4">
      <c r="A57" s="26" t="s">
        <v>22</v>
      </c>
      <c r="B57" s="23" t="s">
        <v>21</v>
      </c>
      <c r="C57" s="20">
        <v>50559902</v>
      </c>
      <c r="D57" s="22">
        <v>50559902</v>
      </c>
    </row>
    <row r="58" spans="1:4">
      <c r="A58" s="21" t="s">
        <v>20</v>
      </c>
      <c r="B58" s="23" t="s">
        <v>19</v>
      </c>
      <c r="C58" s="20"/>
      <c r="D58" s="22"/>
    </row>
    <row r="59" spans="1:4">
      <c r="A59" s="21" t="s">
        <v>18</v>
      </c>
      <c r="B59" s="23">
        <v>37</v>
      </c>
      <c r="C59" s="20"/>
      <c r="D59" s="22"/>
    </row>
    <row r="60" spans="1:4">
      <c r="A60" s="21" t="s">
        <v>17</v>
      </c>
      <c r="B60" s="23">
        <v>38</v>
      </c>
      <c r="C60" s="20"/>
      <c r="D60" s="22"/>
    </row>
    <row r="61" spans="1:4">
      <c r="A61" s="21" t="s">
        <v>16</v>
      </c>
      <c r="B61" s="23">
        <v>39</v>
      </c>
      <c r="C61" s="20"/>
      <c r="D61" s="19"/>
    </row>
    <row r="62" spans="1:4">
      <c r="A62" s="21" t="s">
        <v>15</v>
      </c>
      <c r="B62" s="23">
        <v>40</v>
      </c>
      <c r="C62" s="20"/>
      <c r="D62" s="19"/>
    </row>
    <row r="63" spans="1:4">
      <c r="A63" s="21" t="s">
        <v>14</v>
      </c>
      <c r="B63" s="23">
        <v>41</v>
      </c>
      <c r="C63" s="20">
        <v>18202</v>
      </c>
      <c r="D63" s="22">
        <v>31187</v>
      </c>
    </row>
    <row r="64" spans="1:4">
      <c r="A64" s="21" t="s">
        <v>13</v>
      </c>
      <c r="B64" s="23">
        <v>42</v>
      </c>
      <c r="C64" s="25">
        <v>-26166716</v>
      </c>
      <c r="D64" s="19">
        <v>-21221032</v>
      </c>
    </row>
    <row r="65" spans="1:4">
      <c r="A65" s="21" t="s">
        <v>12</v>
      </c>
      <c r="B65" s="17"/>
      <c r="C65" s="20"/>
      <c r="D65" s="19"/>
    </row>
    <row r="66" spans="1:4">
      <c r="A66" s="24" t="s">
        <v>11</v>
      </c>
      <c r="B66" s="23" t="s">
        <v>10</v>
      </c>
      <c r="C66" s="20">
        <v>-26410321</v>
      </c>
      <c r="D66" s="22">
        <v>-24989056</v>
      </c>
    </row>
    <row r="67" spans="1:4">
      <c r="A67" s="21" t="s">
        <v>9</v>
      </c>
      <c r="B67" s="23" t="s">
        <v>8</v>
      </c>
      <c r="C67" s="20">
        <v>243605</v>
      </c>
      <c r="D67" s="22">
        <v>3768024</v>
      </c>
    </row>
    <row r="68" spans="1:4">
      <c r="A68" s="21" t="s">
        <v>7</v>
      </c>
      <c r="B68" s="17">
        <v>43</v>
      </c>
      <c r="C68" s="20"/>
      <c r="D68" s="19"/>
    </row>
    <row r="69" spans="1:4">
      <c r="A69" s="18" t="s">
        <v>6</v>
      </c>
      <c r="B69" s="17">
        <v>44</v>
      </c>
      <c r="C69" s="16">
        <f>C55+C59-C60+C63+C64+C61+C62+C68</f>
        <v>24411388</v>
      </c>
      <c r="D69" s="15">
        <f>D55+D59-D60+D63+D64+D61+D62+D68</f>
        <v>29370057</v>
      </c>
    </row>
    <row r="70" spans="1:4">
      <c r="A70" s="18"/>
      <c r="B70" s="17"/>
      <c r="C70" s="16"/>
      <c r="D70" s="15"/>
    </row>
    <row r="71" spans="1:4">
      <c r="A71" s="18" t="s">
        <v>5</v>
      </c>
      <c r="B71" s="17">
        <v>45</v>
      </c>
      <c r="C71" s="16">
        <f>C52+C69</f>
        <v>26950283</v>
      </c>
      <c r="D71" s="15">
        <f>D52+D69</f>
        <v>31679065</v>
      </c>
    </row>
    <row r="72" spans="1:4">
      <c r="D72" s="14"/>
    </row>
    <row r="73" spans="1:4">
      <c r="A73" s="13" t="s">
        <v>4</v>
      </c>
      <c r="B73" s="13"/>
      <c r="C73" s="13"/>
      <c r="D73" s="13"/>
    </row>
    <row r="74" spans="1:4">
      <c r="A74" s="3"/>
    </row>
    <row r="75" spans="1:4">
      <c r="A75" s="11" t="s">
        <v>3</v>
      </c>
      <c r="B75" s="7"/>
      <c r="C75" s="5"/>
      <c r="D75" s="10"/>
    </row>
    <row r="76" spans="1:4">
      <c r="A76" s="9"/>
      <c r="B76" s="4"/>
      <c r="C76" s="5"/>
      <c r="D76" s="12"/>
    </row>
    <row r="77" spans="1:4">
      <c r="A77" s="11" t="s">
        <v>2</v>
      </c>
      <c r="B77" s="4"/>
      <c r="C77" s="5"/>
      <c r="D77" s="10"/>
    </row>
    <row r="78" spans="1:4">
      <c r="A78" s="9"/>
      <c r="B78" s="7"/>
      <c r="C78" s="5"/>
      <c r="D78" s="4"/>
    </row>
    <row r="79" spans="1:4">
      <c r="A79" s="11"/>
      <c r="B79" s="4"/>
      <c r="C79" s="5"/>
      <c r="D79" s="10"/>
    </row>
    <row r="80" spans="1:4">
      <c r="A80" s="9"/>
      <c r="B80" s="4"/>
      <c r="C80" s="5"/>
      <c r="D80" s="4"/>
    </row>
    <row r="81" spans="1:4">
      <c r="A81" s="6" t="s">
        <v>1</v>
      </c>
      <c r="B81" s="7"/>
      <c r="C81" s="5"/>
      <c r="D81" s="4"/>
    </row>
    <row r="82" spans="1:4">
      <c r="A82" s="8">
        <v>3937314</v>
      </c>
      <c r="B82" s="7"/>
      <c r="C82" s="5"/>
      <c r="D82" s="4"/>
    </row>
    <row r="83" spans="1:4">
      <c r="A83" s="6" t="s">
        <v>0</v>
      </c>
      <c r="B83" s="4"/>
      <c r="C83" s="5"/>
      <c r="D83" s="4"/>
    </row>
    <row r="84" spans="1:4">
      <c r="A84" s="3"/>
    </row>
  </sheetData>
  <mergeCells count="6">
    <mergeCell ref="A6:D6"/>
    <mergeCell ref="A73:D73"/>
    <mergeCell ref="C1:D1"/>
    <mergeCell ref="A3:D3"/>
    <mergeCell ref="A4:D4"/>
    <mergeCell ref="A5:D5"/>
  </mergeCells>
  <pageMargins left="0.74803149606299213" right="0.74803149606299213" top="0.51181102362204722" bottom="0.35433070866141736" header="0.51181102362204722" footer="0.51181102362204722"/>
  <pageSetup paperSize="9" scale="66" orientation="portrait" r:id="rId1"/>
  <headerFooter alignWithMargins="0">
    <oddFooter>&amp;R&amp;P</oddFooter>
  </headerFooter>
  <rowBreaks count="1" manualBreakCount="1">
    <brk id="5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01"/>
  <sheetViews>
    <sheetView tabSelected="1" view="pageBreakPreview" zoomScale="70" zoomScaleSheetLayoutView="70" workbookViewId="0">
      <selection activeCell="A19" sqref="A19"/>
    </sheetView>
  </sheetViews>
  <sheetFormatPr defaultRowHeight="12.75"/>
  <cols>
    <col min="1" max="1" width="92.5703125" style="1" customWidth="1"/>
    <col min="2" max="2" width="10.85546875" style="1" customWidth="1"/>
    <col min="3" max="3" width="15.28515625" style="2" customWidth="1"/>
    <col min="4" max="4" width="15.42578125" style="2" customWidth="1"/>
    <col min="5" max="5" width="16" style="1" customWidth="1"/>
    <col min="6" max="6" width="21.42578125" style="1" customWidth="1"/>
    <col min="7" max="16384" width="9.140625" style="1"/>
  </cols>
  <sheetData>
    <row r="1" spans="1:6" ht="60" customHeight="1">
      <c r="E1" s="63" t="s">
        <v>182</v>
      </c>
      <c r="F1" s="106"/>
    </row>
    <row r="2" spans="1:6">
      <c r="E2" s="105"/>
      <c r="F2" s="60" t="s">
        <v>181</v>
      </c>
    </row>
    <row r="3" spans="1:6">
      <c r="A3" s="59" t="s">
        <v>180</v>
      </c>
      <c r="B3" s="59"/>
      <c r="C3" s="59"/>
      <c r="D3" s="59"/>
      <c r="E3" s="59"/>
      <c r="F3" s="59"/>
    </row>
    <row r="4" spans="1:6">
      <c r="A4" s="58" t="s">
        <v>80</v>
      </c>
      <c r="B4" s="58"/>
      <c r="C4" s="58"/>
      <c r="D4" s="58"/>
      <c r="E4" s="58"/>
      <c r="F4" s="58"/>
    </row>
    <row r="5" spans="1:6">
      <c r="A5" s="57" t="s">
        <v>79</v>
      </c>
      <c r="B5" s="57"/>
      <c r="C5" s="57"/>
      <c r="D5" s="57"/>
      <c r="E5" s="57"/>
      <c r="F5" s="57"/>
    </row>
    <row r="6" spans="1:6">
      <c r="A6" s="104" t="str">
        <f>ф1!A6</f>
        <v xml:space="preserve"> по состоянию на "01" января 2014 года</v>
      </c>
      <c r="B6" s="104"/>
      <c r="C6" s="104"/>
      <c r="D6" s="104"/>
      <c r="E6" s="104"/>
      <c r="F6" s="104"/>
    </row>
    <row r="7" spans="1:6" s="52" customFormat="1">
      <c r="A7" s="102"/>
      <c r="B7" s="102"/>
      <c r="C7" s="103"/>
      <c r="D7" s="103"/>
      <c r="E7" s="102"/>
      <c r="F7" s="102"/>
    </row>
    <row r="8" spans="1:6" s="52" customFormat="1">
      <c r="A8" s="55"/>
      <c r="B8" s="55"/>
      <c r="C8" s="54"/>
      <c r="D8" s="101"/>
      <c r="F8" s="53" t="s">
        <v>179</v>
      </c>
    </row>
    <row r="9" spans="1:6" ht="63.75">
      <c r="A9" s="50" t="s">
        <v>76</v>
      </c>
      <c r="B9" s="50" t="s">
        <v>75</v>
      </c>
      <c r="C9" s="51" t="s">
        <v>178</v>
      </c>
      <c r="D9" s="51" t="s">
        <v>177</v>
      </c>
      <c r="E9" s="50" t="s">
        <v>176</v>
      </c>
      <c r="F9" s="50" t="s">
        <v>175</v>
      </c>
    </row>
    <row r="10" spans="1:6">
      <c r="A10" s="48">
        <v>1</v>
      </c>
      <c r="B10" s="48">
        <v>2</v>
      </c>
      <c r="C10" s="49">
        <v>3</v>
      </c>
      <c r="D10" s="49">
        <v>4</v>
      </c>
      <c r="E10" s="48">
        <v>5</v>
      </c>
      <c r="F10" s="48">
        <v>6</v>
      </c>
    </row>
    <row r="11" spans="1:6" ht="15">
      <c r="A11" s="79" t="s">
        <v>174</v>
      </c>
      <c r="B11" s="88">
        <v>1</v>
      </c>
      <c r="C11" s="93">
        <f>C13+C14+C15+C16+C17+C18+C19</f>
        <v>58199</v>
      </c>
      <c r="D11" s="93">
        <f>D13+D14+D15+D16+D17+D18+D19</f>
        <v>376446</v>
      </c>
      <c r="E11" s="92">
        <f>E13+E14+E15+E16+E17+E18+E19</f>
        <v>25381</v>
      </c>
      <c r="F11" s="92">
        <f>F13+F14+F15+F16+F17+F18+F19</f>
        <v>247590</v>
      </c>
    </row>
    <row r="12" spans="1:6" ht="15">
      <c r="A12" s="87" t="s">
        <v>12</v>
      </c>
      <c r="B12" s="85"/>
      <c r="C12" s="93"/>
      <c r="D12" s="93"/>
      <c r="E12" s="92"/>
      <c r="F12" s="92"/>
    </row>
    <row r="13" spans="1:6" ht="15">
      <c r="A13" s="86" t="s">
        <v>173</v>
      </c>
      <c r="B13" s="85" t="s">
        <v>172</v>
      </c>
      <c r="C13" s="81"/>
      <c r="D13" s="81"/>
      <c r="E13" s="80"/>
      <c r="F13" s="80"/>
    </row>
    <row r="14" spans="1:6" ht="15">
      <c r="A14" s="86" t="s">
        <v>171</v>
      </c>
      <c r="B14" s="85" t="s">
        <v>170</v>
      </c>
      <c r="C14" s="81">
        <f>122+44942</f>
        <v>45064</v>
      </c>
      <c r="D14" s="81">
        <f>1342+227426</f>
        <v>228768</v>
      </c>
      <c r="E14" s="80"/>
      <c r="F14" s="80"/>
    </row>
    <row r="15" spans="1:6" ht="15">
      <c r="A15" s="86" t="s">
        <v>169</v>
      </c>
      <c r="B15" s="85" t="s">
        <v>168</v>
      </c>
      <c r="C15" s="81"/>
      <c r="D15" s="81"/>
      <c r="E15" s="80"/>
      <c r="F15" s="80"/>
    </row>
    <row r="16" spans="1:6" ht="15">
      <c r="A16" s="86" t="s">
        <v>167</v>
      </c>
      <c r="B16" s="85" t="s">
        <v>166</v>
      </c>
      <c r="C16" s="93"/>
      <c r="D16" s="93"/>
      <c r="E16" s="80"/>
      <c r="F16" s="80"/>
    </row>
    <row r="17" spans="1:6" ht="15">
      <c r="A17" s="87" t="s">
        <v>165</v>
      </c>
      <c r="B17" s="85" t="s">
        <v>164</v>
      </c>
      <c r="C17" s="93">
        <f>57461-44942</f>
        <v>12519</v>
      </c>
      <c r="D17" s="93">
        <f>367303-227426</f>
        <v>139877</v>
      </c>
      <c r="E17" s="92">
        <v>24439</v>
      </c>
      <c r="F17" s="92">
        <v>245558</v>
      </c>
    </row>
    <row r="18" spans="1:6" ht="15">
      <c r="A18" s="86" t="s">
        <v>163</v>
      </c>
      <c r="B18" s="85" t="s">
        <v>162</v>
      </c>
      <c r="C18" s="93">
        <v>616</v>
      </c>
      <c r="D18" s="93">
        <v>7801</v>
      </c>
      <c r="E18" s="92">
        <v>942</v>
      </c>
      <c r="F18" s="92">
        <v>2032</v>
      </c>
    </row>
    <row r="19" spans="1:6" ht="15">
      <c r="A19" s="86" t="s">
        <v>161</v>
      </c>
      <c r="B19" s="85" t="s">
        <v>160</v>
      </c>
      <c r="C19" s="93"/>
      <c r="D19" s="93"/>
      <c r="E19" s="80"/>
      <c r="F19" s="80"/>
    </row>
    <row r="20" spans="1:6" ht="15">
      <c r="A20" s="86" t="s">
        <v>65</v>
      </c>
      <c r="B20" s="85">
        <v>2</v>
      </c>
      <c r="C20" s="93">
        <v>34524</v>
      </c>
      <c r="D20" s="93">
        <v>251494</v>
      </c>
      <c r="E20" s="92">
        <v>29913</v>
      </c>
      <c r="F20" s="92">
        <v>383400</v>
      </c>
    </row>
    <row r="21" spans="1:6" ht="15">
      <c r="A21" s="86" t="s">
        <v>23</v>
      </c>
      <c r="B21" s="85"/>
      <c r="C21" s="100"/>
      <c r="D21" s="100"/>
      <c r="E21" s="99"/>
      <c r="F21" s="99"/>
    </row>
    <row r="22" spans="1:6" ht="15">
      <c r="A22" s="87" t="s">
        <v>64</v>
      </c>
      <c r="B22" s="85" t="s">
        <v>159</v>
      </c>
      <c r="C22" s="93"/>
      <c r="D22" s="93"/>
      <c r="E22" s="92"/>
      <c r="F22" s="92"/>
    </row>
    <row r="23" spans="1:6" ht="15">
      <c r="A23" s="86" t="s">
        <v>62</v>
      </c>
      <c r="B23" s="85" t="s">
        <v>158</v>
      </c>
      <c r="C23" s="81"/>
      <c r="D23" s="81"/>
      <c r="E23" s="80"/>
      <c r="F23" s="80"/>
    </row>
    <row r="24" spans="1:6" ht="15">
      <c r="A24" s="87" t="s">
        <v>157</v>
      </c>
      <c r="B24" s="85">
        <v>3</v>
      </c>
      <c r="C24" s="93">
        <f>C26+C27+C28+C29+C30+C31</f>
        <v>0</v>
      </c>
      <c r="D24" s="93">
        <f>D26+D27+D28+D29+D30+D31</f>
        <v>0</v>
      </c>
      <c r="E24" s="92">
        <f>E26+E27+E28+E29+E30+E31</f>
        <v>0</v>
      </c>
      <c r="F24" s="92">
        <f>F26+F27+F28+F29+F30+F31</f>
        <v>0</v>
      </c>
    </row>
    <row r="25" spans="1:6" ht="15">
      <c r="A25" s="86" t="s">
        <v>12</v>
      </c>
      <c r="B25" s="85"/>
      <c r="C25" s="81"/>
      <c r="D25" s="81"/>
      <c r="E25" s="80"/>
      <c r="F25" s="80"/>
    </row>
    <row r="26" spans="1:6" ht="15">
      <c r="A26" s="86" t="s">
        <v>156</v>
      </c>
      <c r="B26" s="85" t="s">
        <v>155</v>
      </c>
      <c r="C26" s="81"/>
      <c r="D26" s="81"/>
      <c r="E26" s="80"/>
      <c r="F26" s="80"/>
    </row>
    <row r="27" spans="1:6" ht="15">
      <c r="A27" s="86" t="s">
        <v>154</v>
      </c>
      <c r="B27" s="85" t="s">
        <v>153</v>
      </c>
      <c r="C27" s="81"/>
      <c r="D27" s="81"/>
      <c r="E27" s="80"/>
      <c r="F27" s="80"/>
    </row>
    <row r="28" spans="1:6" ht="15">
      <c r="A28" s="96" t="s">
        <v>152</v>
      </c>
      <c r="B28" s="85" t="s">
        <v>151</v>
      </c>
      <c r="C28" s="98"/>
      <c r="D28" s="98"/>
      <c r="E28" s="97"/>
      <c r="F28" s="97"/>
    </row>
    <row r="29" spans="1:6" ht="15">
      <c r="A29" s="86" t="s">
        <v>150</v>
      </c>
      <c r="B29" s="85" t="s">
        <v>149</v>
      </c>
      <c r="C29" s="81"/>
      <c r="D29" s="81"/>
      <c r="E29" s="80"/>
      <c r="F29" s="80"/>
    </row>
    <row r="30" spans="1:6" ht="15">
      <c r="A30" s="86" t="s">
        <v>148</v>
      </c>
      <c r="B30" s="85" t="s">
        <v>147</v>
      </c>
      <c r="C30" s="81"/>
      <c r="D30" s="81"/>
      <c r="E30" s="80"/>
      <c r="F30" s="80"/>
    </row>
    <row r="31" spans="1:6" ht="15">
      <c r="A31" s="86" t="s">
        <v>146</v>
      </c>
      <c r="B31" s="85" t="s">
        <v>145</v>
      </c>
      <c r="C31" s="81"/>
      <c r="D31" s="81"/>
      <c r="E31" s="80"/>
      <c r="F31" s="80"/>
    </row>
    <row r="32" spans="1:6" ht="15">
      <c r="A32" s="86" t="s">
        <v>144</v>
      </c>
      <c r="B32" s="85">
        <v>4</v>
      </c>
      <c r="C32" s="93">
        <f>C34+C35</f>
        <v>2085</v>
      </c>
      <c r="D32" s="93">
        <f>D34+D35</f>
        <v>-4898</v>
      </c>
      <c r="E32" s="92">
        <f>E34+E35</f>
        <v>1246593</v>
      </c>
      <c r="F32" s="92">
        <f>F34+F35</f>
        <v>3693277</v>
      </c>
    </row>
    <row r="33" spans="1:6" ht="15">
      <c r="A33" s="86" t="s">
        <v>23</v>
      </c>
      <c r="B33" s="85"/>
      <c r="C33" s="93"/>
      <c r="D33" s="93"/>
      <c r="E33" s="80">
        <f>[2]ф2!C33</f>
        <v>0</v>
      </c>
      <c r="F33" s="80">
        <f>[2]ф2!D33</f>
        <v>0</v>
      </c>
    </row>
    <row r="34" spans="1:6" ht="15">
      <c r="A34" s="86" t="s">
        <v>143</v>
      </c>
      <c r="B34" s="85" t="s">
        <v>142</v>
      </c>
      <c r="C34" s="93">
        <v>-1143</v>
      </c>
      <c r="D34" s="93">
        <v>6777</v>
      </c>
      <c r="E34" s="92">
        <v>13365</v>
      </c>
      <c r="F34" s="92">
        <v>2543165</v>
      </c>
    </row>
    <row r="35" spans="1:6" ht="25.5">
      <c r="A35" s="87" t="s">
        <v>141</v>
      </c>
      <c r="B35" s="85" t="s">
        <v>140</v>
      </c>
      <c r="C35" s="93">
        <v>3228</v>
      </c>
      <c r="D35" s="93">
        <v>-11675</v>
      </c>
      <c r="E35" s="92">
        <v>1233228</v>
      </c>
      <c r="F35" s="92">
        <v>1150112</v>
      </c>
    </row>
    <row r="36" spans="1:6" ht="15">
      <c r="A36" s="96" t="s">
        <v>139</v>
      </c>
      <c r="B36" s="85">
        <v>5</v>
      </c>
      <c r="C36" s="93">
        <v>270</v>
      </c>
      <c r="D36" s="93">
        <v>-261</v>
      </c>
      <c r="E36" s="92">
        <v>238</v>
      </c>
      <c r="F36" s="92">
        <v>721</v>
      </c>
    </row>
    <row r="37" spans="1:6" ht="15">
      <c r="A37" s="96" t="s">
        <v>138</v>
      </c>
      <c r="B37" s="85">
        <v>6</v>
      </c>
      <c r="C37" s="93"/>
      <c r="D37" s="93">
        <v>6288</v>
      </c>
      <c r="E37" s="92">
        <v>5</v>
      </c>
      <c r="F37" s="92">
        <v>25389</v>
      </c>
    </row>
    <row r="38" spans="1:6" ht="15">
      <c r="A38" s="96" t="s">
        <v>137</v>
      </c>
      <c r="B38" s="85">
        <v>7</v>
      </c>
      <c r="C38" s="93"/>
      <c r="D38" s="93"/>
      <c r="E38" s="92"/>
      <c r="F38" s="92"/>
    </row>
    <row r="39" spans="1:6" ht="15">
      <c r="A39" s="96" t="s">
        <v>136</v>
      </c>
      <c r="B39" s="85">
        <v>8</v>
      </c>
      <c r="C39" s="93"/>
      <c r="D39" s="93">
        <v>114</v>
      </c>
      <c r="E39" s="92">
        <v>3181</v>
      </c>
      <c r="F39" s="92">
        <v>3305</v>
      </c>
    </row>
    <row r="40" spans="1:6" ht="15">
      <c r="A40" s="86" t="s">
        <v>135</v>
      </c>
      <c r="B40" s="85">
        <v>9</v>
      </c>
      <c r="C40" s="93">
        <f>2+6245</f>
        <v>6247</v>
      </c>
      <c r="D40" s="93">
        <f>30+2+3308</f>
        <v>3340</v>
      </c>
      <c r="E40" s="92">
        <v>18350</v>
      </c>
      <c r="F40" s="92">
        <f>23+21628</f>
        <v>21651</v>
      </c>
    </row>
    <row r="41" spans="1:6" ht="14.25">
      <c r="A41" s="95" t="s">
        <v>134</v>
      </c>
      <c r="B41" s="85">
        <v>10</v>
      </c>
      <c r="C41" s="74">
        <f>C11+C20+C24+C31+C32+C36+C37+C38+C39+C40</f>
        <v>101325</v>
      </c>
      <c r="D41" s="74">
        <f>D11+D20+D24+D31+D32+D36+D37+D38+D39+D40</f>
        <v>632523</v>
      </c>
      <c r="E41" s="73">
        <f>E11+E20+E24+E31+E32+E36+E37+E38+E39+E40</f>
        <v>1323661</v>
      </c>
      <c r="F41" s="73">
        <f>F11+F20+F24+F31+F32+F36+F37+F38+F39+F40</f>
        <v>4375333</v>
      </c>
    </row>
    <row r="42" spans="1:6" ht="15">
      <c r="A42" s="94"/>
      <c r="B42" s="85"/>
      <c r="C42" s="93"/>
      <c r="D42" s="93"/>
      <c r="E42" s="92"/>
      <c r="F42" s="92"/>
    </row>
    <row r="43" spans="1:6" ht="15">
      <c r="A43" s="86" t="s">
        <v>133</v>
      </c>
      <c r="B43" s="85">
        <v>11</v>
      </c>
      <c r="C43" s="81">
        <f>C45+C46+C47+C48+C49+C50</f>
        <v>306</v>
      </c>
      <c r="D43" s="81">
        <f>D45+D46+D47+D48+D49+D50</f>
        <v>6440</v>
      </c>
      <c r="E43" s="80">
        <f>E45+E46+E47+E48+E49+E50</f>
        <v>2220</v>
      </c>
      <c r="F43" s="80">
        <f>F45+F46+F47+F48+F49+F50</f>
        <v>8708</v>
      </c>
    </row>
    <row r="44" spans="1:6" ht="15">
      <c r="A44" s="86" t="s">
        <v>12</v>
      </c>
      <c r="B44" s="85"/>
      <c r="C44" s="81"/>
      <c r="D44" s="81"/>
      <c r="E44" s="80"/>
      <c r="F44" s="80"/>
    </row>
    <row r="45" spans="1:6" ht="15">
      <c r="A45" s="86" t="s">
        <v>132</v>
      </c>
      <c r="B45" s="90" t="s">
        <v>131</v>
      </c>
      <c r="C45" s="91"/>
      <c r="D45" s="91"/>
      <c r="E45" s="83"/>
      <c r="F45" s="83"/>
    </row>
    <row r="46" spans="1:6" ht="15">
      <c r="A46" s="86" t="s">
        <v>130</v>
      </c>
      <c r="B46" s="90" t="s">
        <v>129</v>
      </c>
      <c r="C46" s="81"/>
      <c r="D46" s="81"/>
      <c r="E46" s="80"/>
      <c r="F46" s="80"/>
    </row>
    <row r="47" spans="1:6" ht="15">
      <c r="A47" s="89" t="s">
        <v>128</v>
      </c>
      <c r="B47" s="88" t="s">
        <v>127</v>
      </c>
      <c r="C47" s="81"/>
      <c r="D47" s="81"/>
      <c r="E47" s="80"/>
      <c r="F47" s="80"/>
    </row>
    <row r="48" spans="1:6" ht="15">
      <c r="A48" s="87" t="s">
        <v>126</v>
      </c>
      <c r="B48" s="85" t="s">
        <v>125</v>
      </c>
      <c r="C48" s="81">
        <v>306</v>
      </c>
      <c r="D48" s="81">
        <v>6396</v>
      </c>
      <c r="E48" s="80">
        <v>2220</v>
      </c>
      <c r="F48" s="80">
        <v>8708</v>
      </c>
    </row>
    <row r="49" spans="1:6" ht="15">
      <c r="A49" s="86" t="s">
        <v>124</v>
      </c>
      <c r="B49" s="85" t="s">
        <v>123</v>
      </c>
      <c r="C49" s="81"/>
      <c r="D49" s="81">
        <v>44</v>
      </c>
      <c r="E49" s="80"/>
      <c r="F49" s="80"/>
    </row>
    <row r="50" spans="1:6" ht="15">
      <c r="A50" s="79" t="s">
        <v>122</v>
      </c>
      <c r="B50" s="84" t="s">
        <v>121</v>
      </c>
      <c r="C50" s="81"/>
      <c r="D50" s="81"/>
      <c r="E50" s="83"/>
      <c r="F50" s="83"/>
    </row>
    <row r="51" spans="1:6" ht="15">
      <c r="A51" s="79" t="s">
        <v>120</v>
      </c>
      <c r="B51" s="75">
        <v>12</v>
      </c>
      <c r="C51" s="81">
        <v>5877</v>
      </c>
      <c r="D51" s="81">
        <v>46937</v>
      </c>
      <c r="E51" s="80">
        <v>5567</v>
      </c>
      <c r="F51" s="80">
        <v>69887</v>
      </c>
    </row>
    <row r="52" spans="1:6" ht="15">
      <c r="A52" s="79" t="s">
        <v>23</v>
      </c>
      <c r="B52" s="75"/>
      <c r="C52" s="81"/>
      <c r="D52" s="81"/>
      <c r="E52" s="77"/>
      <c r="F52" s="77"/>
    </row>
    <row r="53" spans="1:6" ht="15">
      <c r="A53" s="79" t="s">
        <v>119</v>
      </c>
      <c r="B53" s="75" t="s">
        <v>118</v>
      </c>
      <c r="C53" s="81"/>
      <c r="D53" s="81"/>
      <c r="E53" s="77"/>
      <c r="F53" s="77"/>
    </row>
    <row r="54" spans="1:6" ht="15">
      <c r="A54" s="79" t="s">
        <v>117</v>
      </c>
      <c r="B54" s="75" t="s">
        <v>116</v>
      </c>
      <c r="C54" s="81"/>
      <c r="D54" s="81"/>
      <c r="E54" s="77"/>
      <c r="F54" s="77"/>
    </row>
    <row r="55" spans="1:6" ht="15">
      <c r="A55" s="79" t="s">
        <v>115</v>
      </c>
      <c r="B55" s="75">
        <v>13</v>
      </c>
      <c r="C55" s="81">
        <f>C57+C58+C59+C60+C61</f>
        <v>0</v>
      </c>
      <c r="D55" s="81">
        <f>D57+D58+D59+D60+D61</f>
        <v>0</v>
      </c>
      <c r="E55" s="77">
        <f>E57+E58+E59+E60+E61</f>
        <v>0</v>
      </c>
      <c r="F55" s="77">
        <f>F57+F58+F59+F60+F61</f>
        <v>0</v>
      </c>
    </row>
    <row r="56" spans="1:6" ht="15">
      <c r="A56" s="79" t="s">
        <v>23</v>
      </c>
      <c r="B56" s="82"/>
      <c r="C56" s="81"/>
      <c r="D56" s="81"/>
      <c r="E56" s="77"/>
      <c r="F56" s="77"/>
    </row>
    <row r="57" spans="1:6" ht="15">
      <c r="A57" s="79" t="s">
        <v>114</v>
      </c>
      <c r="B57" s="75" t="s">
        <v>113</v>
      </c>
      <c r="C57" s="81"/>
      <c r="D57" s="81"/>
      <c r="E57" s="77"/>
      <c r="F57" s="77"/>
    </row>
    <row r="58" spans="1:6" ht="15">
      <c r="A58" s="79" t="s">
        <v>112</v>
      </c>
      <c r="B58" s="75" t="s">
        <v>111</v>
      </c>
      <c r="C58" s="81"/>
      <c r="D58" s="81"/>
      <c r="E58" s="77"/>
      <c r="F58" s="77"/>
    </row>
    <row r="59" spans="1:6" ht="15">
      <c r="A59" s="79" t="s">
        <v>110</v>
      </c>
      <c r="B59" s="75" t="s">
        <v>109</v>
      </c>
      <c r="C59" s="81"/>
      <c r="D59" s="81"/>
      <c r="E59" s="77"/>
      <c r="F59" s="77"/>
    </row>
    <row r="60" spans="1:6" ht="15">
      <c r="A60" s="79" t="s">
        <v>108</v>
      </c>
      <c r="B60" s="75" t="s">
        <v>107</v>
      </c>
      <c r="C60" s="81"/>
      <c r="D60" s="81"/>
      <c r="E60" s="77"/>
      <c r="F60" s="77"/>
    </row>
    <row r="61" spans="1:6" ht="15">
      <c r="A61" s="79" t="s">
        <v>106</v>
      </c>
      <c r="B61" s="75" t="s">
        <v>105</v>
      </c>
      <c r="C61" s="81"/>
      <c r="D61" s="81"/>
      <c r="E61" s="77"/>
      <c r="F61" s="77"/>
    </row>
    <row r="62" spans="1:6" ht="15">
      <c r="A62" s="79" t="s">
        <v>104</v>
      </c>
      <c r="B62" s="75">
        <v>14</v>
      </c>
      <c r="C62" s="81">
        <v>47063</v>
      </c>
      <c r="D62" s="81">
        <v>334725</v>
      </c>
      <c r="E62" s="80">
        <v>107836</v>
      </c>
      <c r="F62" s="80">
        <v>477803</v>
      </c>
    </row>
    <row r="63" spans="1:6" ht="15">
      <c r="A63" s="79" t="s">
        <v>23</v>
      </c>
      <c r="B63" s="75"/>
      <c r="C63" s="81"/>
      <c r="D63" s="81"/>
      <c r="E63" s="80"/>
      <c r="F63" s="80"/>
    </row>
    <row r="64" spans="1:6" ht="15">
      <c r="A64" s="79" t="s">
        <v>103</v>
      </c>
      <c r="B64" s="75" t="s">
        <v>102</v>
      </c>
      <c r="C64" s="81">
        <v>20195</v>
      </c>
      <c r="D64" s="81">
        <v>210949</v>
      </c>
      <c r="E64" s="80">
        <v>21715</v>
      </c>
      <c r="F64" s="80">
        <v>227650</v>
      </c>
    </row>
    <row r="65" spans="1:6" ht="15">
      <c r="A65" s="79" t="s">
        <v>101</v>
      </c>
      <c r="B65" s="75" t="s">
        <v>100</v>
      </c>
      <c r="C65" s="81">
        <v>203</v>
      </c>
      <c r="D65" s="81">
        <v>2671</v>
      </c>
      <c r="E65" s="80">
        <v>239</v>
      </c>
      <c r="F65" s="80">
        <v>3474</v>
      </c>
    </row>
    <row r="66" spans="1:6" ht="15">
      <c r="A66" s="79" t="s">
        <v>99</v>
      </c>
      <c r="B66" s="75" t="s">
        <v>98</v>
      </c>
      <c r="C66" s="81"/>
      <c r="D66" s="81"/>
      <c r="E66" s="80"/>
      <c r="F66" s="80"/>
    </row>
    <row r="67" spans="1:6" ht="25.5">
      <c r="A67" s="79" t="s">
        <v>97</v>
      </c>
      <c r="B67" s="75" t="s">
        <v>96</v>
      </c>
      <c r="C67" s="81">
        <v>3803</v>
      </c>
      <c r="D67" s="81">
        <v>27745</v>
      </c>
      <c r="E67" s="80">
        <v>4492</v>
      </c>
      <c r="F67" s="80">
        <v>30608</v>
      </c>
    </row>
    <row r="68" spans="1:6" ht="15">
      <c r="A68" s="79" t="s">
        <v>95</v>
      </c>
      <c r="B68" s="75">
        <v>15</v>
      </c>
      <c r="C68" s="81"/>
      <c r="D68" s="81">
        <v>127</v>
      </c>
      <c r="E68" s="80">
        <v>2284</v>
      </c>
      <c r="F68" s="80">
        <v>2465</v>
      </c>
    </row>
    <row r="69" spans="1:6" ht="15">
      <c r="A69" s="79" t="s">
        <v>94</v>
      </c>
      <c r="B69" s="75">
        <v>16</v>
      </c>
      <c r="C69" s="81">
        <v>105</v>
      </c>
      <c r="D69" s="81">
        <v>581</v>
      </c>
      <c r="E69" s="80"/>
      <c r="F69" s="80">
        <v>153</v>
      </c>
    </row>
    <row r="70" spans="1:6" ht="14.25">
      <c r="A70" s="76" t="s">
        <v>93</v>
      </c>
      <c r="B70" s="75">
        <v>17</v>
      </c>
      <c r="C70" s="74">
        <f>C43+C50+C51+C55+C62+C68+C69</f>
        <v>53351</v>
      </c>
      <c r="D70" s="74">
        <f>D43+D50+D51+D55+D62+D68+D69</f>
        <v>388810</v>
      </c>
      <c r="E70" s="73">
        <f>E43+E50+E51+E55+E62+E68+E69</f>
        <v>117907</v>
      </c>
      <c r="F70" s="73">
        <f>F43+F50+F51+F55+F62+F68+F69</f>
        <v>559016</v>
      </c>
    </row>
    <row r="71" spans="1:6" ht="15">
      <c r="A71" s="79"/>
      <c r="B71" s="75"/>
      <c r="C71" s="78"/>
      <c r="D71" s="78"/>
      <c r="E71" s="77"/>
      <c r="F71" s="77"/>
    </row>
    <row r="72" spans="1:6" ht="14.25">
      <c r="A72" s="76" t="s">
        <v>92</v>
      </c>
      <c r="B72" s="75">
        <v>18</v>
      </c>
      <c r="C72" s="74">
        <f>C41-C70</f>
        <v>47974</v>
      </c>
      <c r="D72" s="74">
        <f>D41-D70</f>
        <v>243713</v>
      </c>
      <c r="E72" s="73">
        <f>E41-E70</f>
        <v>1205754</v>
      </c>
      <c r="F72" s="73">
        <f>F41-F70</f>
        <v>3816317</v>
      </c>
    </row>
    <row r="73" spans="1:6" ht="15">
      <c r="A73" s="79" t="s">
        <v>91</v>
      </c>
      <c r="B73" s="75">
        <v>19</v>
      </c>
      <c r="C73" s="78"/>
      <c r="D73" s="78"/>
      <c r="E73" s="77"/>
      <c r="F73" s="77"/>
    </row>
    <row r="74" spans="1:6" ht="15">
      <c r="A74" s="79" t="s">
        <v>23</v>
      </c>
      <c r="B74" s="75"/>
      <c r="C74" s="78"/>
      <c r="D74" s="78"/>
      <c r="E74" s="77"/>
      <c r="F74" s="77"/>
    </row>
    <row r="75" spans="1:6" ht="15">
      <c r="A75" s="79" t="s">
        <v>90</v>
      </c>
      <c r="B75" s="75" t="s">
        <v>89</v>
      </c>
      <c r="C75" s="78"/>
      <c r="D75" s="78"/>
      <c r="E75" s="77"/>
      <c r="F75" s="77"/>
    </row>
    <row r="76" spans="1:6" ht="15">
      <c r="A76" s="79"/>
      <c r="B76" s="75"/>
      <c r="C76" s="78"/>
      <c r="D76" s="78"/>
      <c r="E76" s="77"/>
      <c r="F76" s="77"/>
    </row>
    <row r="77" spans="1:6" ht="14.25">
      <c r="A77" s="76" t="s">
        <v>88</v>
      </c>
      <c r="B77" s="75">
        <v>20</v>
      </c>
      <c r="C77" s="74">
        <f>C72-C73</f>
        <v>47974</v>
      </c>
      <c r="D77" s="74">
        <f>D72-D73</f>
        <v>243713</v>
      </c>
      <c r="E77" s="73">
        <f>E72-E73</f>
        <v>1205754</v>
      </c>
      <c r="F77" s="73">
        <f>F72-F73</f>
        <v>3816317</v>
      </c>
    </row>
    <row r="78" spans="1:6" ht="15">
      <c r="A78" s="79"/>
      <c r="B78" s="75"/>
      <c r="C78" s="78"/>
      <c r="D78" s="78"/>
      <c r="E78" s="77"/>
      <c r="F78" s="77"/>
    </row>
    <row r="79" spans="1:6" ht="15">
      <c r="A79" s="79" t="s">
        <v>87</v>
      </c>
      <c r="B79" s="75">
        <v>21</v>
      </c>
      <c r="C79" s="78"/>
      <c r="D79" s="78">
        <v>108</v>
      </c>
      <c r="E79" s="77">
        <v>48317</v>
      </c>
      <c r="F79" s="77">
        <v>48317</v>
      </c>
    </row>
    <row r="80" spans="1:6" ht="15">
      <c r="A80" s="79"/>
      <c r="B80" s="75"/>
      <c r="C80" s="78"/>
      <c r="D80" s="78"/>
      <c r="E80" s="77"/>
      <c r="F80" s="77"/>
    </row>
    <row r="81" spans="1:6" ht="14.25">
      <c r="A81" s="76" t="s">
        <v>86</v>
      </c>
      <c r="B81" s="75">
        <v>22</v>
      </c>
      <c r="C81" s="74">
        <f>C77-C79</f>
        <v>47974</v>
      </c>
      <c r="D81" s="74">
        <f>D77-D79</f>
        <v>243605</v>
      </c>
      <c r="E81" s="73">
        <f>E77-E79</f>
        <v>1157437</v>
      </c>
      <c r="F81" s="73">
        <f>F77-F79</f>
        <v>3768000</v>
      </c>
    </row>
    <row r="82" spans="1:6" ht="15">
      <c r="A82" s="79" t="s">
        <v>85</v>
      </c>
      <c r="B82" s="75">
        <v>23</v>
      </c>
      <c r="C82" s="78"/>
      <c r="D82" s="78"/>
      <c r="E82" s="77"/>
      <c r="F82" s="77"/>
    </row>
    <row r="83" spans="1:6" ht="15">
      <c r="A83" s="79"/>
      <c r="B83" s="75"/>
      <c r="C83" s="78"/>
      <c r="D83" s="78"/>
      <c r="E83" s="77"/>
      <c r="F83" s="77"/>
    </row>
    <row r="84" spans="1:6" ht="15">
      <c r="A84" s="79" t="s">
        <v>7</v>
      </c>
      <c r="B84" s="75">
        <v>24</v>
      </c>
      <c r="C84" s="78"/>
      <c r="D84" s="78"/>
      <c r="E84" s="77"/>
      <c r="F84" s="77"/>
    </row>
    <row r="85" spans="1:6" ht="15">
      <c r="A85" s="79"/>
      <c r="B85" s="75"/>
      <c r="C85" s="78"/>
      <c r="D85" s="78"/>
      <c r="E85" s="77"/>
      <c r="F85" s="77"/>
    </row>
    <row r="86" spans="1:6" ht="14.25">
      <c r="A86" s="76" t="s">
        <v>84</v>
      </c>
      <c r="B86" s="75">
        <v>25</v>
      </c>
      <c r="C86" s="74">
        <f>C81+C82-C84</f>
        <v>47974</v>
      </c>
      <c r="D86" s="74">
        <f>D81+D82-D84</f>
        <v>243605</v>
      </c>
      <c r="E86" s="73">
        <f>E81+E82-E84</f>
        <v>1157437</v>
      </c>
      <c r="F86" s="73">
        <f>F81+F82-F84</f>
        <v>3768000</v>
      </c>
    </row>
    <row r="88" spans="1:6">
      <c r="A88" s="72" t="s">
        <v>4</v>
      </c>
      <c r="B88" s="72"/>
      <c r="C88" s="72"/>
      <c r="D88" s="72"/>
      <c r="E88" s="72"/>
      <c r="F88" s="72"/>
    </row>
    <row r="91" spans="1:6">
      <c r="A91" s="71" t="str">
        <f>ф1!A75</f>
        <v>Председатель Правления ____________________Цуркан О.Г.</v>
      </c>
      <c r="B91" s="67"/>
      <c r="C91" s="64"/>
      <c r="D91" s="70"/>
    </row>
    <row r="92" spans="1:6">
      <c r="A92" s="71"/>
      <c r="B92" s="67"/>
      <c r="C92" s="64"/>
      <c r="D92" s="70"/>
    </row>
    <row r="93" spans="1:6">
      <c r="A93" s="71" t="str">
        <f>ф1!A77</f>
        <v>Главный бухгалтер  ______________________Сатпаева Ш.К.</v>
      </c>
      <c r="B93" s="67"/>
      <c r="C93" s="64"/>
      <c r="D93" s="70"/>
    </row>
    <row r="94" spans="1:6">
      <c r="A94" s="69"/>
      <c r="B94" s="67"/>
      <c r="C94" s="64"/>
      <c r="D94" s="64"/>
    </row>
    <row r="95" spans="1:6">
      <c r="A95" s="69"/>
      <c r="B95" s="65"/>
      <c r="C95" s="64"/>
      <c r="D95" s="64"/>
    </row>
    <row r="96" spans="1:6">
      <c r="A96" s="66" t="s">
        <v>1</v>
      </c>
      <c r="B96" s="67"/>
      <c r="C96" s="64"/>
      <c r="D96" s="64"/>
    </row>
    <row r="97" spans="1:4">
      <c r="A97" s="68">
        <v>3937314</v>
      </c>
      <c r="B97" s="67"/>
      <c r="C97" s="64"/>
      <c r="D97" s="64"/>
    </row>
    <row r="98" spans="1:4">
      <c r="A98" s="66" t="s">
        <v>0</v>
      </c>
      <c r="B98" s="65"/>
      <c r="C98" s="64"/>
      <c r="D98" s="64"/>
    </row>
    <row r="99" spans="1:4">
      <c r="A99" s="3"/>
    </row>
    <row r="100" spans="1:4">
      <c r="A100" s="3"/>
    </row>
    <row r="101" spans="1:4">
      <c r="A101" s="3"/>
    </row>
  </sheetData>
  <mergeCells count="6">
    <mergeCell ref="A6:F6"/>
    <mergeCell ref="A88:F88"/>
    <mergeCell ref="E1:F1"/>
    <mergeCell ref="A3:F3"/>
    <mergeCell ref="A4:F4"/>
    <mergeCell ref="A5:F5"/>
  </mergeCells>
  <pageMargins left="0.55118110236220474" right="0.31496062992125984" top="0.55118110236220474" bottom="0.23" header="0.51181102362204722" footer="0.15748031496062992"/>
  <pageSetup paperSize="9" scale="50" orientation="portrait" r:id="rId1"/>
  <headerFooter alignWithMargins="0">
    <oddFooter>&amp;R&amp;P</oddFooter>
  </headerFooter>
  <rowBreaks count="1" manualBreakCount="1"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>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t_slipchuk</dc:creator>
  <cp:lastModifiedBy>t_slipchuk</cp:lastModifiedBy>
  <dcterms:created xsi:type="dcterms:W3CDTF">2014-01-16T05:29:18Z</dcterms:created>
  <dcterms:modified xsi:type="dcterms:W3CDTF">2014-01-16T05:30:30Z</dcterms:modified>
</cp:coreProperties>
</file>