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2гг\05_KASE 2017-2022гг\KASE 2022\1 квартал\"/>
    </mc:Choice>
  </mc:AlternateContent>
  <xr:revisionPtr revIDLastSave="0" documentId="13_ncr:1_{AA628DB2-3188-4747-AF15-5237C50E457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ОФП " sheetId="1" r:id="rId1"/>
    <sheet name="ОСД " sheetId="3" r:id="rId2"/>
    <sheet name="ОИК" sheetId="2" r:id="rId3"/>
    <sheet name="ОДДС" sheetId="5" r:id="rId4"/>
  </sheets>
  <externalReferences>
    <externalReference r:id="rId5"/>
  </externalReference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ОИК!$A$1:$D$26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C17" i="2"/>
  <c r="D17" i="2" s="1"/>
  <c r="C15" i="2"/>
  <c r="C21" i="2" s="1"/>
  <c r="B15" i="2"/>
  <c r="C13" i="2"/>
  <c r="B13" i="2"/>
  <c r="D11" i="2"/>
  <c r="D13" i="2" s="1"/>
  <c r="D9" i="2"/>
  <c r="D8" i="2"/>
  <c r="A1" i="2"/>
  <c r="C17" i="3"/>
  <c r="C20" i="3" s="1"/>
  <c r="C21" i="3" s="1"/>
  <c r="C24" i="3" s="1"/>
  <c r="D11" i="3"/>
  <c r="D17" i="3" s="1"/>
  <c r="D20" i="3" s="1"/>
  <c r="D21" i="3" s="1"/>
  <c r="D24" i="3" s="1"/>
  <c r="C11" i="3"/>
  <c r="D42" i="1"/>
  <c r="C42" i="1"/>
  <c r="C40" i="1"/>
  <c r="D37" i="1"/>
  <c r="C37" i="1"/>
  <c r="D31" i="1"/>
  <c r="C31" i="1"/>
  <c r="D24" i="1"/>
  <c r="C24" i="1"/>
  <c r="D16" i="1"/>
  <c r="D25" i="1" s="1"/>
  <c r="C16" i="1"/>
  <c r="D43" i="1" l="1"/>
  <c r="C43" i="1"/>
  <c r="D44" i="1"/>
  <c r="D45" i="1" s="1"/>
  <c r="C25" i="1"/>
  <c r="C45" i="1" s="1"/>
  <c r="C44" i="1"/>
  <c r="D15" i="2"/>
  <c r="D21" i="2"/>
  <c r="E21" i="2" s="1"/>
  <c r="E15" i="2"/>
  <c r="B21" i="2"/>
</calcChain>
</file>

<file path=xl/sharedStrings.xml><?xml version="1.0" encoding="utf-8"?>
<sst xmlns="http://schemas.openxmlformats.org/spreadsheetml/2006/main" count="217" uniqueCount="153">
  <si>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</si>
  <si>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</si>
  <si>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</si>
  <si>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</si>
  <si>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</si>
  <si>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</si>
  <si>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</si>
  <si>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</si>
  <si>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</si>
  <si>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</si>
  <si>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</si>
  <si>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</si>
  <si>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</si>
  <si>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</si>
  <si>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</si>
  <si>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</si>
  <si>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</si>
  <si>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</si>
  <si>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</si>
  <si>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</si>
  <si>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НДС и прочие налоги к возмещению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</si>
  <si>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</si>
  <si>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</si>
  <si>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</si>
  <si>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</si>
  <si>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</si>
  <si>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</si>
  <si>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</si>
  <si>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</si>
  <si>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</si>
  <si>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</si>
  <si>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</si>
  <si>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</si>
  <si>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</si>
  <si>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</si>
  <si>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</si>
  <si>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</si>
  <si>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</si>
  <si>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</si>
  <si>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</si>
  <si>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</si>
  <si>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</si>
  <si>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</si>
  <si>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</si>
  <si>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Убыток за период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</si>
  <si>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</si>
  <si>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</si>
  <si>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</si>
  <si>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</si>
  <si>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</si>
  <si>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</si>
  <si>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Чистый убыток за год</t>
  </si>
  <si>
    <t>Итого совокупный убыток за год</t>
  </si>
  <si>
    <t>Убыток на акцию</t>
  </si>
  <si>
    <t xml:space="preserve">Базовый и разводненный убыток на акцию </t>
  </si>
  <si>
    <t>Чистые финансовые доходы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</si>
  <si>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</si>
  <si>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</si>
  <si>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</si>
  <si>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</si>
  <si>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</si>
  <si>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</si>
  <si>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</si>
  <si>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</si>
  <si>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</si>
  <si>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</si>
  <si>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</si>
  <si>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</si>
  <si>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</si>
  <si>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</si>
  <si>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</si>
  <si>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</si>
  <si>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</si>
  <si>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</si>
  <si>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</si>
  <si>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</si>
  <si>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</si>
  <si>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</si>
  <si>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</si>
  <si>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</si>
  <si>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</si>
  <si>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</si>
  <si>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</si>
  <si>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</si>
  <si>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</si>
  <si>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</si>
  <si>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</si>
  <si>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</si>
  <si>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</si>
  <si>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</si>
  <si>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</si>
  <si>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</si>
  <si>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</si>
  <si>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</si>
  <si>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</si>
  <si>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</si>
  <si>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</si>
  <si>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</si>
  <si>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</si>
  <si>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</si>
  <si>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</si>
  <si>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</si>
  <si>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</si>
  <si>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</si>
  <si>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</si>
  <si>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</si>
  <si>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</si>
  <si>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Место печати</t>
  </si>
  <si>
    <t>31 марта
2022 года</t>
  </si>
  <si>
    <t>31 декабря 
2021 года</t>
  </si>
  <si>
    <t>Предоплаты за разведочные и оченочные активы</t>
  </si>
  <si>
    <t>Ахенбекова М.Ж.</t>
  </si>
  <si>
    <t>Индекс:</t>
  </si>
  <si>
    <t>№ 3 - ДДС - П</t>
  </si>
  <si>
    <t>Периодичность:</t>
  </si>
  <si>
    <t>квартальная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</si>
  <si>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</si>
  <si>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</si>
  <si>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</si>
  <si>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</si>
  <si>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</si>
  <si>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</si>
  <si>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</t>
  </si>
  <si>
    <t>административных данных "Отчет о движении денежных средств (прямой метод)"</t>
  </si>
  <si>
    <t>Наименование организации:</t>
  </si>
  <si>
    <t>АО Tin One Mining (Тин Уан Майнинг)</t>
  </si>
  <si>
    <t>за период, заканчивающийся  31 марта 2022 года</t>
  </si>
  <si>
    <t>Наименование показателей</t>
  </si>
  <si>
    <t>За отчетный период</t>
  </si>
  <si>
    <t>За предыдущий период</t>
  </si>
  <si>
    <t>1. Поступление денежных средств, всего (сумма строк с 041 по 052)</t>
  </si>
  <si>
    <t>-</t>
  </si>
  <si>
    <t>изъятие денежных вкладов</t>
  </si>
  <si>
    <t>2. Выбытие денежных средств, всего (сумма строк с 061 по 073)</t>
  </si>
  <si>
    <t>размещение денежных вкладов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</si>
  <si>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</si>
  <si>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</si>
  <si>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</si>
  <si>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</si>
  <si>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</si>
  <si>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</si>
  <si>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</si>
  <si>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>Ахенбекова Меруерт Жаксыбаевна</t>
  </si>
  <si>
    <t>(при наличии)</t>
  </si>
  <si>
    <t>по состоянию на 31 марта 2022 года</t>
  </si>
  <si>
    <t>ОТЧЕТ О ПРИБЫЛИ ИЛИ УБЫТКЕ И ПРОЧЕМ СОВОКУПНОМ  ДОХОДЕ</t>
  </si>
  <si>
    <t>за период ,закончившийся на 31 марта 2022 года</t>
  </si>
  <si>
    <t>за три месяца , закончившихся     31 марта 2022 года</t>
  </si>
  <si>
    <t>за три месяца , закончившихся     31 марта 2021 года</t>
  </si>
  <si>
    <t>ОТЧЕТ ОБ ИЗМЕНЕНИЯХ В СОБСТВЕННОМ КАПИТАЛЕ</t>
  </si>
  <si>
    <t>за три месяца , закончившихся          31 марта 2022 года</t>
  </si>
  <si>
    <t>за три месяца , закончившихся              31 марта 2021 года</t>
  </si>
  <si>
    <t>за  период, закончившийся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</si>
</sst>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6" formatCode="#,##0,"/>
    <numFmt numFmtId="207" formatCode="[=0]&quot;-&quot;;General"/>
    <numFmt numFmtId="208" formatCode="[=-12310582.99]&quot;(12 311)&quot;;General"/>
    <numFmt numFmtId="209" formatCode="[=-590831619.76]&quot;(590 832)&quot;;General"/>
    <numFmt numFmtId="210" formatCode="[=0]&quot;&quot;;General"/>
    <numFmt numFmtId="211" formatCode="[=-19828233.96]&quot;(19 828)&quot;;General"/>
    <numFmt numFmtId="212" formatCode="0,"/>
    <numFmt numFmtId="213" formatCode="[=-32138816.95]&quot;(32 139)&quot;;General"/>
  </numFmts>
  <fonts count="1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rgb="FFFFFFC0"/>
        <bgColor auto="1"/>
      </patternFill>
    </fill>
    <fill>
      <patternFill patternType="solid">
        <fgColor rgb="FFC0DCC0"/>
        <bgColor auto="1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71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0" fillId="0" borderId="0" xfId="0" applyAlignment="1">
      <alignment horizontal="left"/>
    </xf>
    <xf numFmtId="0" fontId="116" fillId="0" borderId="27" xfId="0" applyFont="1" applyFill="1" applyBorder="1" applyAlignment="1">
      <alignment wrapText="1"/>
    </xf>
    <xf numFmtId="0" fontId="6" fillId="0" borderId="0" xfId="0" applyFont="1" applyAlignment="1">
      <alignment horizontal="center" vertical="top"/>
    </xf>
    <xf numFmtId="0" fontId="120" fillId="0" borderId="0" xfId="0" applyFont="1" applyAlignment="1">
      <alignment horizontal="left"/>
    </xf>
    <xf numFmtId="0" fontId="120" fillId="0" borderId="0" xfId="0" applyFont="1" applyAlignment="1">
      <alignment horizontal="left" vertical="top"/>
    </xf>
    <xf numFmtId="0" fontId="120" fillId="57" borderId="40" xfId="0" applyFont="1" applyFill="1" applyBorder="1" applyAlignment="1">
      <alignment horizontal="right"/>
    </xf>
    <xf numFmtId="0" fontId="120" fillId="57" borderId="41" xfId="0" applyFont="1" applyFill="1" applyBorder="1" applyAlignment="1">
      <alignment horizontal="right"/>
    </xf>
    <xf numFmtId="0" fontId="120" fillId="57" borderId="42" xfId="0" applyFont="1" applyFill="1" applyBorder="1" applyAlignment="1">
      <alignment horizontal="right"/>
    </xf>
    <xf numFmtId="0" fontId="120" fillId="57" borderId="43" xfId="0" applyFont="1" applyFill="1" applyBorder="1" applyAlignment="1">
      <alignment horizontal="right"/>
    </xf>
    <xf numFmtId="0" fontId="120" fillId="57" borderId="40" xfId="0" applyFont="1" applyFill="1" applyBorder="1" applyAlignment="1">
      <alignment horizontal="right" vertical="top"/>
    </xf>
    <xf numFmtId="0" fontId="120" fillId="57" borderId="41" xfId="0" applyFont="1" applyFill="1" applyBorder="1" applyAlignment="1">
      <alignment horizontal="right" vertical="top"/>
    </xf>
    <xf numFmtId="0" fontId="120" fillId="57" borderId="42" xfId="0" applyFont="1" applyFill="1" applyBorder="1" applyAlignment="1">
      <alignment horizontal="right" vertical="top"/>
    </xf>
    <xf numFmtId="0" fontId="120" fillId="57" borderId="43" xfId="0" applyFont="1" applyFill="1" applyBorder="1" applyAlignment="1">
      <alignment horizontal="right" vertical="top"/>
    </xf>
    <xf numFmtId="0" fontId="121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65" fillId="0" borderId="0" xfId="0" applyFont="1" applyAlignment="1">
      <alignment horizontal="centerContinuous" vertical="top"/>
    </xf>
    <xf numFmtId="0" fontId="121" fillId="0" borderId="0" xfId="0" applyFont="1" applyAlignment="1">
      <alignment horizontal="right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20" fillId="0" borderId="39" xfId="0" applyFont="1" applyBorder="1" applyAlignment="1">
      <alignment horizontal="left" vertical="top"/>
    </xf>
    <xf numFmtId="0" fontId="120" fillId="0" borderId="39" xfId="0" applyFont="1" applyBorder="1" applyAlignment="1">
      <alignment horizontal="left" vertical="center"/>
    </xf>
    <xf numFmtId="0" fontId="120" fillId="0" borderId="46" xfId="0" applyFont="1" applyBorder="1" applyAlignment="1">
      <alignment horizontal="left" vertical="center" wrapText="1"/>
    </xf>
    <xf numFmtId="0" fontId="120" fillId="0" borderId="0" xfId="0" applyFont="1" applyAlignment="1">
      <alignment horizontal="left"/>
    </xf>
    <xf numFmtId="0" fontId="120" fillId="0" borderId="0" xfId="0" applyFont="1" applyAlignment="1">
      <alignment horizontal="left" wrapText="1"/>
    </xf>
    <xf numFmtId="0" fontId="118" fillId="0" borderId="0" xfId="0" applyFont="1" applyAlignment="1">
      <alignment horizontal="center" vertical="center" wrapText="1"/>
    </xf>
    <xf numFmtId="0" fontId="118" fillId="0" borderId="0" xfId="0" applyFont="1" applyAlignment="1">
      <alignment horizontal="left" wrapText="1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1" fontId="122" fillId="0" borderId="35" xfId="0" applyNumberFormat="1" applyFont="1" applyBorder="1" applyAlignment="1">
      <alignment horizontal="center" vertical="center"/>
    </xf>
    <xf numFmtId="1" fontId="122" fillId="0" borderId="36" xfId="0" applyNumberFormat="1" applyFont="1" applyBorder="1" applyAlignment="1">
      <alignment horizontal="center" vertical="center"/>
    </xf>
    <xf numFmtId="0" fontId="121" fillId="0" borderId="37" xfId="0" applyFont="1" applyBorder="1" applyAlignment="1">
      <alignment horizontal="left" vertical="center"/>
    </xf>
    <xf numFmtId="0" fontId="120" fillId="0" borderId="38" xfId="0" applyFont="1" applyBorder="1" applyAlignment="1">
      <alignment horizontal="left" vertical="center"/>
    </xf>
    <xf numFmtId="206" fontId="121" fillId="58" borderId="35" xfId="0" applyNumberFormat="1" applyFont="1" applyFill="1" applyBorder="1" applyAlignment="1">
      <alignment horizontal="right" vertical="center"/>
    </xf>
    <xf numFmtId="206" fontId="121" fillId="58" borderId="36" xfId="0" applyNumberFormat="1" applyFont="1" applyFill="1" applyBorder="1" applyAlignment="1">
      <alignment horizontal="right" vertical="center"/>
    </xf>
    <xf numFmtId="0" fontId="121" fillId="57" borderId="30" xfId="0" applyFont="1" applyFill="1" applyBorder="1" applyAlignment="1">
      <alignment horizontal="left" wrapText="1"/>
    </xf>
    <xf numFmtId="0" fontId="13" fillId="0" borderId="31" xfId="0" applyFont="1" applyBorder="1" applyAlignment="1">
      <alignment horizontal="center" vertical="center"/>
    </xf>
    <xf numFmtId="0" fontId="120" fillId="0" borderId="32" xfId="0" applyFont="1" applyBorder="1" applyAlignment="1">
      <alignment horizontal="center" vertical="top" wrapText="1"/>
    </xf>
    <xf numFmtId="0" fontId="120" fillId="0" borderId="33" xfId="0" applyFont="1" applyBorder="1" applyAlignment="1">
      <alignment horizontal="center" vertical="top" wrapText="1"/>
    </xf>
    <xf numFmtId="1" fontId="122" fillId="0" borderId="34" xfId="0" applyNumberFormat="1" applyFont="1" applyBorder="1" applyAlignment="1">
      <alignment horizontal="center" vertical="center"/>
    </xf>
    <xf numFmtId="207" fontId="120" fillId="57" borderId="35" xfId="0" applyNumberFormat="1" applyFont="1" applyFill="1" applyBorder="1" applyAlignment="1">
      <alignment horizontal="right" vertical="center"/>
    </xf>
    <xf numFmtId="207" fontId="120" fillId="57" borderId="36" xfId="0" applyNumberFormat="1" applyFont="1" applyFill="1" applyBorder="1" applyAlignment="1">
      <alignment horizontal="right" vertical="center"/>
    </xf>
    <xf numFmtId="206" fontId="121" fillId="58" borderId="44" xfId="0" applyNumberFormat="1" applyFont="1" applyFill="1" applyBorder="1" applyAlignment="1">
      <alignment horizontal="right" vertical="center"/>
    </xf>
    <xf numFmtId="206" fontId="121" fillId="58" borderId="45" xfId="0" applyNumberFormat="1" applyFont="1" applyFill="1" applyBorder="1" applyAlignment="1">
      <alignment horizontal="right" vertical="center"/>
    </xf>
    <xf numFmtId="206" fontId="120" fillId="57" borderId="35" xfId="0" applyNumberFormat="1" applyFont="1" applyFill="1" applyBorder="1" applyAlignment="1">
      <alignment horizontal="right" vertical="center"/>
    </xf>
    <xf numFmtId="206" fontId="120" fillId="57" borderId="36" xfId="0" applyNumberFormat="1" applyFont="1" applyFill="1" applyBorder="1" applyAlignment="1">
      <alignment horizontal="right" vertical="center"/>
    </xf>
    <xf numFmtId="208" fontId="121" fillId="58" borderId="44" xfId="0" applyNumberFormat="1" applyFont="1" applyFill="1" applyBorder="1" applyAlignment="1">
      <alignment horizontal="right" vertical="center"/>
    </xf>
    <xf numFmtId="209" fontId="121" fillId="58" borderId="45" xfId="0" applyNumberFormat="1" applyFont="1" applyFill="1" applyBorder="1" applyAlignment="1">
      <alignment horizontal="right" vertical="center"/>
    </xf>
    <xf numFmtId="0" fontId="121" fillId="0" borderId="47" xfId="0" applyFont="1" applyBorder="1" applyAlignment="1">
      <alignment horizontal="left" vertical="center"/>
    </xf>
    <xf numFmtId="0" fontId="121" fillId="0" borderId="48" xfId="0" applyFont="1" applyBorder="1" applyAlignment="1">
      <alignment horizontal="center" vertical="center"/>
    </xf>
    <xf numFmtId="0" fontId="121" fillId="0" borderId="49" xfId="0" applyFont="1" applyBorder="1" applyAlignment="1">
      <alignment horizontal="center" vertical="center"/>
    </xf>
    <xf numFmtId="207" fontId="121" fillId="58" borderId="35" xfId="0" applyNumberFormat="1" applyFont="1" applyFill="1" applyBorder="1" applyAlignment="1">
      <alignment horizontal="right" vertical="center"/>
    </xf>
    <xf numFmtId="207" fontId="121" fillId="58" borderId="36" xfId="0" applyNumberFormat="1" applyFont="1" applyFill="1" applyBorder="1" applyAlignment="1">
      <alignment horizontal="right" vertical="center"/>
    </xf>
    <xf numFmtId="206" fontId="120" fillId="57" borderId="44" xfId="0" applyNumberFormat="1" applyFont="1" applyFill="1" applyBorder="1" applyAlignment="1">
      <alignment horizontal="right" vertical="center"/>
    </xf>
    <xf numFmtId="206" fontId="120" fillId="57" borderId="45" xfId="0" applyNumberFormat="1" applyFont="1" applyFill="1" applyBorder="1" applyAlignment="1">
      <alignment horizontal="right" vertical="center"/>
    </xf>
    <xf numFmtId="207" fontId="120" fillId="57" borderId="44" xfId="0" applyNumberFormat="1" applyFont="1" applyFill="1" applyBorder="1" applyAlignment="1">
      <alignment horizontal="right" vertical="center"/>
    </xf>
    <xf numFmtId="207" fontId="120" fillId="57" borderId="45" xfId="0" applyNumberFormat="1" applyFont="1" applyFill="1" applyBorder="1" applyAlignment="1">
      <alignment horizontal="right" vertical="center"/>
    </xf>
    <xf numFmtId="0" fontId="120" fillId="0" borderId="39" xfId="0" applyFont="1" applyBorder="1" applyAlignment="1">
      <alignment horizontal="left" vertical="center" wrapText="1"/>
    </xf>
    <xf numFmtId="0" fontId="120" fillId="57" borderId="44" xfId="0" applyFont="1" applyFill="1" applyBorder="1" applyAlignment="1">
      <alignment horizontal="right" vertical="center"/>
    </xf>
    <xf numFmtId="0" fontId="120" fillId="57" borderId="45" xfId="0" applyFont="1" applyFill="1" applyBorder="1" applyAlignment="1">
      <alignment horizontal="right" vertical="center"/>
    </xf>
    <xf numFmtId="0" fontId="120" fillId="0" borderId="50" xfId="0" applyFont="1" applyBorder="1" applyAlignment="1">
      <alignment horizontal="left" vertical="center" wrapText="1"/>
    </xf>
    <xf numFmtId="0" fontId="120" fillId="0" borderId="51" xfId="0" applyFont="1" applyBorder="1" applyAlignment="1">
      <alignment horizontal="left" vertical="center"/>
    </xf>
    <xf numFmtId="207" fontId="120" fillId="57" borderId="52" xfId="0" applyNumberFormat="1" applyFont="1" applyFill="1" applyBorder="1" applyAlignment="1">
      <alignment horizontal="right" vertical="center"/>
    </xf>
    <xf numFmtId="207" fontId="120" fillId="57" borderId="53" xfId="0" applyNumberFormat="1" applyFont="1" applyFill="1" applyBorder="1" applyAlignment="1">
      <alignment horizontal="right" vertical="center"/>
    </xf>
    <xf numFmtId="207" fontId="121" fillId="58" borderId="44" xfId="0" applyNumberFormat="1" applyFont="1" applyFill="1" applyBorder="1" applyAlignment="1">
      <alignment horizontal="right" vertical="center"/>
    </xf>
    <xf numFmtId="207" fontId="121" fillId="58" borderId="45" xfId="0" applyNumberFormat="1" applyFont="1" applyFill="1" applyBorder="1" applyAlignment="1">
      <alignment horizontal="right" vertical="center"/>
    </xf>
    <xf numFmtId="210" fontId="120" fillId="57" borderId="35" xfId="0" applyNumberFormat="1" applyFont="1" applyFill="1" applyBorder="1" applyAlignment="1">
      <alignment horizontal="right" vertical="top"/>
    </xf>
    <xf numFmtId="210" fontId="120" fillId="57" borderId="36" xfId="0" applyNumberFormat="1" applyFont="1" applyFill="1" applyBorder="1" applyAlignment="1">
      <alignment horizontal="right" vertical="top"/>
    </xf>
    <xf numFmtId="0" fontId="120" fillId="0" borderId="31" xfId="0" applyFont="1" applyBorder="1" applyAlignment="1">
      <alignment horizontal="center" vertical="center"/>
    </xf>
    <xf numFmtId="0" fontId="120" fillId="57" borderId="35" xfId="0" applyFont="1" applyFill="1" applyBorder="1" applyAlignment="1">
      <alignment horizontal="right" vertical="center"/>
    </xf>
    <xf numFmtId="0" fontId="120" fillId="57" borderId="36" xfId="0" applyFont="1" applyFill="1" applyBorder="1" applyAlignment="1">
      <alignment horizontal="right" vertical="center"/>
    </xf>
    <xf numFmtId="0" fontId="120" fillId="0" borderId="50" xfId="0" applyFont="1" applyBorder="1" applyAlignment="1">
      <alignment horizontal="left" wrapText="1"/>
    </xf>
    <xf numFmtId="0" fontId="120" fillId="0" borderId="50" xfId="0" applyFont="1" applyBorder="1" applyAlignment="1">
      <alignment horizontal="left"/>
    </xf>
    <xf numFmtId="0" fontId="120" fillId="0" borderId="50" xfId="0" applyFont="1" applyBorder="1" applyAlignment="1">
      <alignment horizontal="left" indent="5"/>
    </xf>
    <xf numFmtId="0" fontId="120" fillId="0" borderId="50" xfId="0" applyFont="1" applyBorder="1" applyAlignment="1">
      <alignment horizontal="left" vertical="center"/>
    </xf>
    <xf numFmtId="0" fontId="121" fillId="57" borderId="44" xfId="0" applyFont="1" applyFill="1" applyBorder="1" applyAlignment="1">
      <alignment horizontal="right" vertical="center"/>
    </xf>
    <xf numFmtId="0" fontId="121" fillId="57" borderId="45" xfId="0" applyFont="1" applyFill="1" applyBorder="1" applyAlignment="1">
      <alignment horizontal="right" vertical="center"/>
    </xf>
    <xf numFmtId="213" fontId="121" fillId="58" borderId="44" xfId="0" applyNumberFormat="1" applyFont="1" applyFill="1" applyBorder="1" applyAlignment="1">
      <alignment horizontal="right" vertical="center"/>
    </xf>
    <xf numFmtId="211" fontId="121" fillId="57" borderId="44" xfId="0" applyNumberFormat="1" applyFont="1" applyFill="1" applyBorder="1" applyAlignment="1">
      <alignment horizontal="right" vertical="center"/>
    </xf>
    <xf numFmtId="212" fontId="121" fillId="57" borderId="45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 vertical="top"/>
    </xf>
    <xf numFmtId="0" fontId="120" fillId="0" borderId="51" xfId="0" applyFont="1" applyBorder="1" applyAlignment="1">
      <alignment horizontal="left" vertical="center" wrapText="1"/>
    </xf>
    <xf numFmtId="206" fontId="121" fillId="58" borderId="52" xfId="0" applyNumberFormat="1" applyFont="1" applyFill="1" applyBorder="1" applyAlignment="1">
      <alignment horizontal="right" vertical="center"/>
    </xf>
    <xf numFmtId="206" fontId="121" fillId="58" borderId="53" xfId="0" applyNumberFormat="1" applyFont="1" applyFill="1" applyBorder="1" applyAlignment="1">
      <alignment horizontal="right" vertical="center"/>
    </xf>
    <xf numFmtId="0" fontId="113" fillId="0" borderId="27" xfId="0" applyFont="1" applyFill="1" applyBorder="1" applyAlignment="1">
      <alignment horizontal="center" wrapText="1"/>
    </xf>
    <xf numFmtId="14" fontId="110" fillId="0" borderId="27" xfId="0" applyNumberFormat="1" applyFont="1" applyFill="1" applyBorder="1" applyAlignment="1">
      <alignment horizontal="left" wrapText="1"/>
    </xf>
    <xf numFmtId="14" fontId="110" fillId="0" borderId="10" xfId="0" applyNumberFormat="1" applyFont="1" applyFill="1" applyBorder="1" applyAlignment="1">
      <alignment horizontal="left" wrapText="1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BE010000}"/>
    <cellStyle name="Плохой 3" xfId="447" xr:uid="{00000000-0005-0000-0000-0000BF010000}"/>
    <cellStyle name="Пояснение 2" xfId="448" xr:uid="{00000000-0005-0000-0000-0000C0010000}"/>
    <cellStyle name="Пояснение 3" xfId="449" xr:uid="{00000000-0005-0000-0000-0000C1010000}"/>
    <cellStyle name="Примечание 2" xfId="450" xr:uid="{00000000-0005-0000-0000-0000C2010000}"/>
    <cellStyle name="Примечание 3" xfId="451" xr:uid="{00000000-0005-0000-0000-0000C3010000}"/>
    <cellStyle name="Процентный 2" xfId="452" xr:uid="{00000000-0005-0000-0000-0000C4010000}"/>
    <cellStyle name="Процентный 2 2" xfId="453" xr:uid="{00000000-0005-0000-0000-0000C5010000}"/>
    <cellStyle name="Процентный 2 3" xfId="454" xr:uid="{00000000-0005-0000-0000-0000C6010000}"/>
    <cellStyle name="Процентный 2 4" xfId="455" xr:uid="{00000000-0005-0000-0000-0000C7010000}"/>
    <cellStyle name="Процентный 2 5" xfId="456" xr:uid="{00000000-0005-0000-0000-0000C8010000}"/>
    <cellStyle name="Процентный 3" xfId="457" xr:uid="{00000000-0005-0000-0000-0000C9010000}"/>
    <cellStyle name="Связанная ячейка 2" xfId="458" xr:uid="{00000000-0005-0000-0000-0000CA010000}"/>
    <cellStyle name="Связанная ячейка 3" xfId="459" xr:uid="{00000000-0005-0000-0000-0000CB010000}"/>
    <cellStyle name="Стиль 1" xfId="460" xr:uid="{00000000-0005-0000-0000-0000CC010000}"/>
    <cellStyle name="Стиль 1 2" xfId="461" xr:uid="{00000000-0005-0000-0000-0000CD010000}"/>
    <cellStyle name="Стиль 1 3" xfId="462" xr:uid="{00000000-0005-0000-0000-0000CE010000}"/>
    <cellStyle name="Стиль 2" xfId="463" xr:uid="{00000000-0005-0000-0000-0000CF010000}"/>
    <cellStyle name="Стиль 3" xfId="464" xr:uid="{00000000-0005-0000-0000-0000D0010000}"/>
    <cellStyle name="Стиль 4" xfId="465" xr:uid="{00000000-0005-0000-0000-0000D1010000}"/>
    <cellStyle name="Стиль 5" xfId="466" xr:uid="{00000000-0005-0000-0000-0000D2010000}"/>
    <cellStyle name="Стиль 6" xfId="467" xr:uid="{00000000-0005-0000-0000-0000D3010000}"/>
    <cellStyle name="Стиль_названий" xfId="468" xr:uid="{00000000-0005-0000-0000-0000D4010000}"/>
    <cellStyle name="Текст предупреждения 2" xfId="469" xr:uid="{00000000-0005-0000-0000-0000D5010000}"/>
    <cellStyle name="Текст предупреждения 3" xfId="470" xr:uid="{00000000-0005-0000-0000-0000D6010000}"/>
    <cellStyle name="Тысячи [0]" xfId="471" xr:uid="{00000000-0005-0000-0000-0000D7010000}"/>
    <cellStyle name="Тысячи_010SN05" xfId="472" xr:uid="{00000000-0005-0000-0000-0000D8010000}"/>
    <cellStyle name="Финансовый" xfId="473" builtinId="3"/>
    <cellStyle name="Финансовый [0] 2" xfId="474" xr:uid="{00000000-0005-0000-0000-0000DA010000}"/>
    <cellStyle name="Финансовый 10" xfId="475" xr:uid="{00000000-0005-0000-0000-0000DB010000}"/>
    <cellStyle name="Финансовый 10 2" xfId="476" xr:uid="{00000000-0005-0000-0000-0000DC010000}"/>
    <cellStyle name="Финансовый 10 3" xfId="477" xr:uid="{00000000-0005-0000-0000-0000DD010000}"/>
    <cellStyle name="Финансовый 10 4" xfId="478" xr:uid="{00000000-0005-0000-0000-0000DE010000}"/>
    <cellStyle name="Финансовый 2" xfId="479" xr:uid="{00000000-0005-0000-0000-0000DF010000}"/>
    <cellStyle name="Финансовый 2 2" xfId="480" xr:uid="{00000000-0005-0000-0000-0000E0010000}"/>
    <cellStyle name="Финансовый 2 3" xfId="481" xr:uid="{00000000-0005-0000-0000-0000E1010000}"/>
    <cellStyle name="Финансовый 2 4" xfId="482" xr:uid="{00000000-0005-0000-0000-0000E2010000}"/>
    <cellStyle name="Финансовый 2 5" xfId="483" xr:uid="{00000000-0005-0000-0000-0000E3010000}"/>
    <cellStyle name="Финансовый 2 6" xfId="484" xr:uid="{00000000-0005-0000-0000-0000E4010000}"/>
    <cellStyle name="Финансовый 3" xfId="485" xr:uid="{00000000-0005-0000-0000-0000E5010000}"/>
    <cellStyle name="Финансовый 4" xfId="486" xr:uid="{00000000-0005-0000-0000-0000E6010000}"/>
    <cellStyle name="Финансовый 5" xfId="487" xr:uid="{00000000-0005-0000-0000-0000E7010000}"/>
    <cellStyle name="Финансовый 6" xfId="488" xr:uid="{00000000-0005-0000-0000-0000E8010000}"/>
    <cellStyle name="Финансовый 7" xfId="489" xr:uid="{00000000-0005-0000-0000-0000E9010000}"/>
    <cellStyle name="Финансовый 8" xfId="490" xr:uid="{00000000-0005-0000-0000-0000EA010000}"/>
    <cellStyle name="Финансовый 9" xfId="491" xr:uid="{00000000-0005-0000-0000-0000EB010000}"/>
    <cellStyle name="Хороший 2" xfId="492" xr:uid="{00000000-0005-0000-0000-0000EC010000}"/>
    <cellStyle name="Хороший 3" xfId="493" xr:uid="{00000000-0005-0000-0000-0000ED010000}"/>
    <cellStyle name="Цена" xfId="494" xr:uid="{00000000-0005-0000-0000-0000EE010000}"/>
    <cellStyle name="Џђћ–…ќ’ќ›‰" xfId="495" xr:uid="{00000000-0005-0000-0000-0000E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%201%202022%20-%20&#1088;&#1072;&#1089;&#1095;&#1077;&#1090;&#1099;!!!%20-%20&#1085;&#1072;%2011.05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"/>
      <sheetName val="ОСД "/>
      <sheetName val="ОИК"/>
      <sheetName val="ОДДС "/>
      <sheetName val="ОСВ 1кв.2022г."/>
      <sheetName val="ОСВ 2021г."/>
      <sheetName val="Акции"/>
      <sheetName val="долг.аванс"/>
      <sheetName val="крат.об."/>
      <sheetName val="долг.об"/>
      <sheetName val="авансы"/>
      <sheetName val="кредиторка"/>
      <sheetName val="адм.расх.2021"/>
      <sheetName val="адм.расх.1кв22г."/>
      <sheetName val="Лист3"/>
    </sheetNames>
    <sheetDataSet>
      <sheetData sheetId="0">
        <row r="30">
          <cell r="D30">
            <v>-1945181</v>
          </cell>
        </row>
        <row r="31">
          <cell r="C31">
            <v>8016798</v>
          </cell>
          <cell r="D31">
            <v>8806122</v>
          </cell>
        </row>
      </sheetData>
      <sheetData sheetId="1">
        <row r="1">
          <cell r="A1" t="str">
            <v xml:space="preserve">АО "TIN ONE MINING" </v>
          </cell>
        </row>
        <row r="21">
          <cell r="C21">
            <v>-789324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view="pageBreakPreview" zoomScaleNormal="100" zoomScaleSheetLayoutView="100" workbookViewId="0">
      <selection activeCell="A8" sqref="A8"/>
    </sheetView>
  </sheetViews>
  <sheetFormatPr defaultColWidth="9.140625" defaultRowHeight="15"/>
  <cols>
    <col min="1" max="1" width="37" style="8" customWidth="1"/>
    <col min="2" max="2" width="10.855468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26</v>
      </c>
      <c r="B1" s="7"/>
      <c r="C1" s="7"/>
      <c r="D1" s="26"/>
      <c r="E1" s="7"/>
    </row>
    <row r="2" spans="1:6" ht="9" customHeight="1">
      <c r="A2" s="7"/>
      <c r="B2" s="7"/>
      <c r="C2" s="7"/>
      <c r="D2" s="7"/>
      <c r="E2" s="7"/>
    </row>
    <row r="3" spans="1:6">
      <c r="A3" s="99" t="s">
        <v>19</v>
      </c>
      <c r="B3" s="99"/>
      <c r="C3" s="99"/>
      <c r="D3" s="99"/>
    </row>
    <row r="4" spans="1:6">
      <c r="A4" s="100" t="s">
        <v>144</v>
      </c>
      <c r="B4" s="100"/>
      <c r="C4" s="100"/>
      <c r="D4" s="100"/>
    </row>
    <row r="5" spans="1:6" ht="8.25" customHeight="1"/>
    <row r="6" spans="1:6" ht="26.25">
      <c r="A6" s="83" t="s">
        <v>5</v>
      </c>
      <c r="B6" s="58" t="s">
        <v>6</v>
      </c>
      <c r="C6" s="59" t="s">
        <v>108</v>
      </c>
      <c r="D6" s="59" t="s">
        <v>109</v>
      </c>
    </row>
    <row r="7" spans="1:6">
      <c r="A7" s="11"/>
      <c r="B7" s="28"/>
      <c r="C7" s="34"/>
      <c r="D7" s="57"/>
    </row>
    <row r="8" spans="1:6">
      <c r="A8" s="11" t="s">
        <v>7</v>
      </c>
      <c r="B8" s="6"/>
      <c r="C8" s="35"/>
      <c r="D8" s="36"/>
    </row>
    <row r="9" spans="1:6">
      <c r="A9" s="11" t="s">
        <v>0</v>
      </c>
      <c r="B9" s="12"/>
      <c r="C9" s="35"/>
      <c r="D9" s="36"/>
    </row>
    <row r="10" spans="1:6">
      <c r="A10" s="13" t="s">
        <v>1</v>
      </c>
      <c r="B10" s="6">
        <v>4</v>
      </c>
      <c r="C10" s="37">
        <v>11707918</v>
      </c>
      <c r="D10" s="36">
        <v>11573989</v>
      </c>
      <c r="F10" s="81"/>
    </row>
    <row r="11" spans="1:6">
      <c r="A11" s="13" t="s">
        <v>2</v>
      </c>
      <c r="B11" s="6">
        <v>5</v>
      </c>
      <c r="C11" s="37">
        <v>90197</v>
      </c>
      <c r="D11" s="36">
        <v>95039</v>
      </c>
    </row>
    <row r="12" spans="1:6">
      <c r="A12" s="13" t="s">
        <v>20</v>
      </c>
      <c r="B12" s="6">
        <v>6</v>
      </c>
      <c r="C12" s="37">
        <v>943298</v>
      </c>
      <c r="D12" s="36">
        <v>891307</v>
      </c>
    </row>
    <row r="13" spans="1:6" ht="26.25">
      <c r="A13" s="13" t="s">
        <v>110</v>
      </c>
      <c r="B13" s="6">
        <v>7</v>
      </c>
      <c r="C13" s="37">
        <v>0</v>
      </c>
      <c r="D13" s="36">
        <v>0</v>
      </c>
    </row>
    <row r="14" spans="1:6">
      <c r="A14" s="13" t="s">
        <v>3</v>
      </c>
      <c r="B14" s="6">
        <v>8</v>
      </c>
      <c r="C14" s="37">
        <v>94</v>
      </c>
      <c r="D14" s="36">
        <v>595</v>
      </c>
    </row>
    <row r="15" spans="1:6">
      <c r="A15" s="13" t="s">
        <v>21</v>
      </c>
      <c r="B15" s="6">
        <v>9</v>
      </c>
      <c r="C15" s="37">
        <v>53962</v>
      </c>
      <c r="D15" s="36">
        <v>53962</v>
      </c>
    </row>
    <row r="16" spans="1:6">
      <c r="A16" s="29" t="s">
        <v>32</v>
      </c>
      <c r="B16" s="30"/>
      <c r="C16" s="40">
        <f>SUM(C10:C15)</f>
        <v>12795469</v>
      </c>
      <c r="D16" s="41">
        <f>SUM(D10:D15)</f>
        <v>12614892</v>
      </c>
    </row>
    <row r="17" spans="1:4">
      <c r="A17" s="13"/>
      <c r="B17" s="16"/>
      <c r="C17" s="37"/>
      <c r="D17" s="39"/>
    </row>
    <row r="18" spans="1:4">
      <c r="A18" s="11" t="s">
        <v>22</v>
      </c>
      <c r="B18" s="12"/>
      <c r="C18" s="37"/>
      <c r="D18" s="36"/>
    </row>
    <row r="19" spans="1:4">
      <c r="A19" s="13" t="s">
        <v>21</v>
      </c>
      <c r="B19" s="6">
        <v>9</v>
      </c>
      <c r="C19" s="37">
        <v>3818</v>
      </c>
      <c r="D19" s="36">
        <v>855</v>
      </c>
    </row>
    <row r="20" spans="1:4">
      <c r="A20" s="13" t="s">
        <v>23</v>
      </c>
      <c r="B20" s="6">
        <v>10</v>
      </c>
      <c r="C20" s="37">
        <v>2035</v>
      </c>
      <c r="D20" s="36">
        <v>1452</v>
      </c>
    </row>
    <row r="21" spans="1:4">
      <c r="A21" s="13" t="s">
        <v>24</v>
      </c>
      <c r="B21" s="6">
        <v>11</v>
      </c>
      <c r="C21" s="37">
        <v>100</v>
      </c>
      <c r="D21" s="36">
        <v>100</v>
      </c>
    </row>
    <row r="22" spans="1:4">
      <c r="A22" s="13" t="s">
        <v>8</v>
      </c>
      <c r="B22" s="6">
        <v>11</v>
      </c>
      <c r="C22" s="37">
        <v>50425</v>
      </c>
      <c r="D22" s="36">
        <v>82564</v>
      </c>
    </row>
    <row r="23" spans="1:4">
      <c r="A23" s="13" t="s">
        <v>25</v>
      </c>
      <c r="B23" s="6"/>
      <c r="C23" s="37">
        <v>218051</v>
      </c>
      <c r="D23" s="36">
        <v>397882</v>
      </c>
    </row>
    <row r="24" spans="1:4">
      <c r="A24" s="29" t="s">
        <v>31</v>
      </c>
      <c r="B24" s="30"/>
      <c r="C24" s="40">
        <f>SUM(C19:C23)</f>
        <v>274429</v>
      </c>
      <c r="D24" s="41">
        <f>SUM(D19:D23)</f>
        <v>482853</v>
      </c>
    </row>
    <row r="25" spans="1:4" ht="15.75" thickBot="1">
      <c r="A25" s="32" t="s">
        <v>33</v>
      </c>
      <c r="B25" s="33"/>
      <c r="C25" s="42">
        <f>C16+C24</f>
        <v>13069898</v>
      </c>
      <c r="D25" s="43">
        <f>D16+D24</f>
        <v>13097745</v>
      </c>
    </row>
    <row r="26" spans="1:4">
      <c r="A26" s="13"/>
      <c r="B26" s="16"/>
      <c r="C26" s="44"/>
      <c r="D26" s="39"/>
    </row>
    <row r="27" spans="1:4">
      <c r="A27" s="11" t="s">
        <v>9</v>
      </c>
      <c r="B27" s="12"/>
      <c r="C27" s="44"/>
      <c r="D27" s="36"/>
    </row>
    <row r="28" spans="1:4">
      <c r="A28" s="11" t="s">
        <v>10</v>
      </c>
      <c r="B28" s="12"/>
      <c r="C28" s="44"/>
      <c r="D28" s="36"/>
    </row>
    <row r="29" spans="1:4">
      <c r="A29" s="13" t="s">
        <v>11</v>
      </c>
      <c r="B29" s="6">
        <v>12</v>
      </c>
      <c r="C29" s="37">
        <v>10751303</v>
      </c>
      <c r="D29" s="36">
        <v>10751303</v>
      </c>
    </row>
    <row r="30" spans="1:4">
      <c r="A30" s="14" t="s">
        <v>12</v>
      </c>
      <c r="B30" s="15"/>
      <c r="C30" s="74">
        <v>-2734505</v>
      </c>
      <c r="D30" s="74">
        <v>-1945181</v>
      </c>
    </row>
    <row r="31" spans="1:4">
      <c r="A31" s="29" t="s">
        <v>34</v>
      </c>
      <c r="B31" s="30"/>
      <c r="C31" s="40">
        <f>SUM(C29:C30)</f>
        <v>8016798</v>
      </c>
      <c r="D31" s="41">
        <f>SUM(D29:D30)</f>
        <v>8806122</v>
      </c>
    </row>
    <row r="32" spans="1:4">
      <c r="A32" s="27"/>
      <c r="B32" s="16"/>
      <c r="C32" s="44"/>
      <c r="D32" s="39"/>
    </row>
    <row r="33" spans="1:4">
      <c r="A33" s="11" t="s">
        <v>4</v>
      </c>
      <c r="B33" s="12"/>
      <c r="C33" s="44"/>
      <c r="D33" s="36"/>
    </row>
    <row r="34" spans="1:4" ht="18.75" customHeight="1">
      <c r="A34" s="17" t="s">
        <v>27</v>
      </c>
      <c r="B34" s="6">
        <v>13</v>
      </c>
      <c r="C34" s="37">
        <v>4861546</v>
      </c>
      <c r="D34" s="36">
        <v>4096551</v>
      </c>
    </row>
    <row r="35" spans="1:4" ht="26.25">
      <c r="A35" s="17" t="s">
        <v>28</v>
      </c>
      <c r="B35" s="6">
        <v>14</v>
      </c>
      <c r="C35" s="37">
        <v>13361</v>
      </c>
      <c r="D35" s="36">
        <v>13361</v>
      </c>
    </row>
    <row r="36" spans="1:4" ht="26.25">
      <c r="A36" s="27" t="s">
        <v>29</v>
      </c>
      <c r="B36" s="15">
        <v>15</v>
      </c>
      <c r="C36" s="38">
        <v>106681</v>
      </c>
      <c r="D36" s="39">
        <v>106681</v>
      </c>
    </row>
    <row r="37" spans="1:4">
      <c r="A37" s="29" t="s">
        <v>35</v>
      </c>
      <c r="B37" s="30"/>
      <c r="C37" s="40">
        <f>SUM(C34:C36)</f>
        <v>4981588</v>
      </c>
      <c r="D37" s="41">
        <f>SUM(D34:D36)</f>
        <v>4216593</v>
      </c>
    </row>
    <row r="38" spans="1:4">
      <c r="A38" s="20" t="s">
        <v>30</v>
      </c>
      <c r="B38" s="16"/>
      <c r="C38" s="45"/>
      <c r="D38" s="46"/>
    </row>
    <row r="39" spans="1:4" ht="15" customHeight="1">
      <c r="A39" s="17" t="s">
        <v>27</v>
      </c>
      <c r="B39" s="6">
        <v>13</v>
      </c>
      <c r="C39" s="37">
        <v>0</v>
      </c>
      <c r="D39" s="36">
        <v>0</v>
      </c>
    </row>
    <row r="40" spans="1:4" s="9" customFormat="1" ht="25.5">
      <c r="A40" s="17" t="s">
        <v>28</v>
      </c>
      <c r="B40" s="6">
        <v>14</v>
      </c>
      <c r="C40" s="37">
        <f>49312+1</f>
        <v>49313</v>
      </c>
      <c r="D40" s="36">
        <v>45751</v>
      </c>
    </row>
    <row r="41" spans="1:4" s="9" customFormat="1" ht="25.5">
      <c r="A41" s="27" t="s">
        <v>29</v>
      </c>
      <c r="B41" s="6">
        <v>15</v>
      </c>
      <c r="C41" s="37">
        <v>22199</v>
      </c>
      <c r="D41" s="36">
        <v>29279</v>
      </c>
    </row>
    <row r="42" spans="1:4" s="9" customFormat="1" ht="12.75">
      <c r="A42" s="29" t="s">
        <v>36</v>
      </c>
      <c r="B42" s="30"/>
      <c r="C42" s="40">
        <f>SUM(C39:C41)</f>
        <v>71512</v>
      </c>
      <c r="D42" s="41">
        <f>SUM(D39:D41)</f>
        <v>75030</v>
      </c>
    </row>
    <row r="43" spans="1:4" s="9" customFormat="1" ht="12.75">
      <c r="A43" s="75" t="s">
        <v>37</v>
      </c>
      <c r="B43" s="76"/>
      <c r="C43" s="77">
        <f>C37+C42</f>
        <v>5053100</v>
      </c>
      <c r="D43" s="78">
        <f>D37+D42</f>
        <v>4291623</v>
      </c>
    </row>
    <row r="44" spans="1:4" s="9" customFormat="1" ht="19.5" customHeight="1" thickBot="1">
      <c r="A44" s="32" t="s">
        <v>38</v>
      </c>
      <c r="B44" s="33"/>
      <c r="C44" s="42">
        <f>C31+C37+C42</f>
        <v>13069898</v>
      </c>
      <c r="D44" s="43">
        <f>D31+D37+D42</f>
        <v>13097745</v>
      </c>
    </row>
    <row r="45" spans="1:4">
      <c r="C45" s="49">
        <f>C25-C44</f>
        <v>0</v>
      </c>
      <c r="D45" s="49">
        <f>D25-D44</f>
        <v>0</v>
      </c>
    </row>
    <row r="46" spans="1:4" ht="12" customHeight="1">
      <c r="A46" s="14" t="s">
        <v>18</v>
      </c>
      <c r="B46" s="50"/>
      <c r="C46" s="51"/>
      <c r="D46" s="14" t="s">
        <v>16</v>
      </c>
    </row>
    <row r="47" spans="1:4">
      <c r="A47" s="68" t="s">
        <v>39</v>
      </c>
      <c r="B47" s="68"/>
      <c r="C47" s="69"/>
      <c r="D47" s="68" t="s">
        <v>111</v>
      </c>
    </row>
    <row r="48" spans="1:4">
      <c r="A48" s="70" t="s">
        <v>40</v>
      </c>
      <c r="B48" s="68"/>
      <c r="C48" s="69"/>
      <c r="D48" s="70" t="s">
        <v>17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Normal="100" zoomScaleSheetLayoutView="100" workbookViewId="0">
      <selection activeCell="A4" sqref="A4:D4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26</v>
      </c>
      <c r="B1" s="7"/>
      <c r="C1" s="7"/>
      <c r="D1" s="26"/>
      <c r="E1" s="7"/>
    </row>
    <row r="2" spans="1:5">
      <c r="A2" s="22"/>
      <c r="B2" s="22"/>
      <c r="C2" s="23"/>
      <c r="D2" s="23"/>
    </row>
    <row r="3" spans="1:5">
      <c r="A3" s="99" t="s">
        <v>145</v>
      </c>
      <c r="B3" s="99"/>
      <c r="C3" s="99"/>
      <c r="D3" s="99"/>
    </row>
    <row r="4" spans="1:5">
      <c r="A4" s="100" t="s">
        <v>146</v>
      </c>
      <c r="B4" s="100"/>
      <c r="C4" s="100"/>
      <c r="D4" s="100"/>
    </row>
    <row r="5" spans="1:5">
      <c r="A5" s="24"/>
      <c r="B5" s="24"/>
      <c r="C5" s="24"/>
      <c r="D5" s="24"/>
    </row>
    <row r="6" spans="1:5" ht="42" customHeight="1">
      <c r="A6" s="83" t="s">
        <v>5</v>
      </c>
      <c r="B6" s="58" t="s">
        <v>6</v>
      </c>
      <c r="C6" s="168" t="s">
        <v>147</v>
      </c>
      <c r="D6" s="168" t="s">
        <v>148</v>
      </c>
    </row>
    <row r="7" spans="1:5">
      <c r="A7" s="13"/>
      <c r="B7" s="12"/>
      <c r="C7" s="53"/>
      <c r="D7" s="54"/>
    </row>
    <row r="8" spans="1:5">
      <c r="A8" s="13" t="s">
        <v>45</v>
      </c>
      <c r="B8" s="6">
        <v>16</v>
      </c>
      <c r="C8" s="37">
        <v>-394617</v>
      </c>
      <c r="D8" s="36">
        <v>-306547</v>
      </c>
    </row>
    <row r="9" spans="1:5" ht="13.5" customHeight="1">
      <c r="A9" s="13" t="s">
        <v>46</v>
      </c>
      <c r="B9" s="6"/>
      <c r="C9" s="37">
        <v>133584</v>
      </c>
      <c r="D9" s="36">
        <v>62059</v>
      </c>
    </row>
    <row r="10" spans="1:5" ht="13.5" customHeight="1">
      <c r="A10" s="60" t="s">
        <v>47</v>
      </c>
      <c r="B10" s="31"/>
      <c r="C10" s="47">
        <v>-528291</v>
      </c>
      <c r="D10" s="47">
        <v>-298119</v>
      </c>
    </row>
    <row r="11" spans="1:5">
      <c r="A11" s="11" t="s">
        <v>48</v>
      </c>
      <c r="B11" s="25"/>
      <c r="C11" s="55">
        <f>SUM(C8:C10)</f>
        <v>-789324</v>
      </c>
      <c r="D11" s="55">
        <f>SUM(D8:D10)</f>
        <v>-542607</v>
      </c>
    </row>
    <row r="12" spans="1:5" ht="8.25" customHeight="1">
      <c r="A12" s="13"/>
      <c r="B12" s="6"/>
      <c r="C12" s="37"/>
      <c r="D12" s="36"/>
    </row>
    <row r="13" spans="1:5">
      <c r="A13" s="13" t="s">
        <v>13</v>
      </c>
      <c r="B13" s="6">
        <v>21</v>
      </c>
      <c r="C13" s="37">
        <v>0</v>
      </c>
      <c r="D13" s="36">
        <v>241163</v>
      </c>
    </row>
    <row r="14" spans="1:5">
      <c r="A14" s="13" t="s">
        <v>49</v>
      </c>
      <c r="B14" s="6">
        <v>22</v>
      </c>
      <c r="C14" s="37">
        <v>0</v>
      </c>
      <c r="D14" s="36">
        <v>-832</v>
      </c>
    </row>
    <row r="15" spans="1:5" ht="8.25" customHeight="1">
      <c r="A15" s="13"/>
      <c r="B15" s="6"/>
      <c r="C15" s="37"/>
      <c r="D15" s="36"/>
    </row>
    <row r="16" spans="1:5">
      <c r="A16" s="11" t="s">
        <v>55</v>
      </c>
      <c r="B16" s="6">
        <v>23</v>
      </c>
      <c r="C16" s="37"/>
      <c r="D16" s="36"/>
    </row>
    <row r="17" spans="1:4">
      <c r="A17" s="11" t="s">
        <v>50</v>
      </c>
      <c r="B17" s="25"/>
      <c r="C17" s="55">
        <f>SUM(C11:C16)</f>
        <v>-789324</v>
      </c>
      <c r="D17" s="55">
        <f>SUM(D11:D16)</f>
        <v>-302276</v>
      </c>
    </row>
    <row r="18" spans="1:4" ht="8.25" customHeight="1">
      <c r="A18" s="13"/>
      <c r="B18" s="6"/>
      <c r="C18" s="55"/>
      <c r="D18" s="35"/>
    </row>
    <row r="19" spans="1:4">
      <c r="A19" s="60" t="s">
        <v>14</v>
      </c>
      <c r="B19" s="31">
        <v>24</v>
      </c>
      <c r="C19" s="47">
        <v>0</v>
      </c>
      <c r="D19" s="48">
        <v>0</v>
      </c>
    </row>
    <row r="20" spans="1:4">
      <c r="A20" s="61" t="s">
        <v>51</v>
      </c>
      <c r="B20" s="58"/>
      <c r="C20" s="62">
        <f>SUM(C17:C19)</f>
        <v>-789324</v>
      </c>
      <c r="D20" s="62">
        <f>SUM(D17:D19)</f>
        <v>-302276</v>
      </c>
    </row>
    <row r="21" spans="1:4" ht="15.75" thickBot="1">
      <c r="A21" s="19" t="s">
        <v>52</v>
      </c>
      <c r="B21" s="10"/>
      <c r="C21" s="56">
        <f>C20</f>
        <v>-789324</v>
      </c>
      <c r="D21" s="56">
        <f>D20</f>
        <v>-302276</v>
      </c>
    </row>
    <row r="22" spans="1:4" ht="10.5" customHeight="1">
      <c r="A22" s="11"/>
      <c r="B22" s="25"/>
      <c r="C22" s="35"/>
      <c r="D22" s="35"/>
    </row>
    <row r="23" spans="1:4">
      <c r="A23" s="11" t="s">
        <v>53</v>
      </c>
      <c r="B23" s="25"/>
      <c r="C23" s="35"/>
      <c r="D23" s="35"/>
    </row>
    <row r="24" spans="1:4" ht="26.25">
      <c r="A24" s="60" t="s">
        <v>54</v>
      </c>
      <c r="B24" s="31">
        <v>12</v>
      </c>
      <c r="C24" s="80">
        <f>C21/120001</f>
        <v>-6.5776451862901144</v>
      </c>
      <c r="D24" s="80">
        <f>D21/120001</f>
        <v>-2.5189456754527044</v>
      </c>
    </row>
    <row r="26" spans="1:4">
      <c r="A26" s="52"/>
      <c r="B26" s="52"/>
      <c r="C26" s="52"/>
      <c r="D26" s="52"/>
    </row>
    <row r="27" spans="1:4">
      <c r="A27" s="14" t="s">
        <v>18</v>
      </c>
      <c r="B27" s="50"/>
      <c r="C27" s="51"/>
      <c r="D27" s="14" t="s">
        <v>16</v>
      </c>
    </row>
    <row r="28" spans="1:4">
      <c r="A28" s="68" t="s">
        <v>39</v>
      </c>
      <c r="B28" s="68"/>
      <c r="C28" s="69"/>
      <c r="D28" s="68" t="s">
        <v>111</v>
      </c>
    </row>
    <row r="29" spans="1:4" ht="25.5">
      <c r="A29" s="70" t="s">
        <v>40</v>
      </c>
      <c r="B29" s="68"/>
      <c r="C29" s="69"/>
      <c r="D29" s="70" t="s">
        <v>17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view="pageBreakPreview" zoomScaleNormal="100" zoomScaleSheetLayoutView="100" workbookViewId="0">
      <selection activeCell="A7" sqref="A7"/>
    </sheetView>
  </sheetViews>
  <sheetFormatPr defaultColWidth="9.140625" defaultRowHeight="12.75"/>
  <cols>
    <col min="1" max="1" width="31.42578125" style="5" customWidth="1"/>
    <col min="2" max="2" width="15.7109375" style="5" customWidth="1"/>
    <col min="3" max="3" width="19.5703125" style="5" customWidth="1"/>
    <col min="4" max="4" width="19.42578125" style="5" customWidth="1"/>
    <col min="5" max="5" width="14.5703125" style="5" customWidth="1"/>
    <col min="6" max="16384" width="9.140625" style="5"/>
  </cols>
  <sheetData>
    <row r="1" spans="1:5" s="8" customFormat="1" ht="15">
      <c r="A1" s="7" t="str">
        <f>'[1]ОСД '!A1</f>
        <v xml:space="preserve">АО "TIN ONE MINING" </v>
      </c>
      <c r="B1" s="7"/>
      <c r="C1" s="7"/>
      <c r="D1" s="26"/>
    </row>
    <row r="2" spans="1:5">
      <c r="A2" s="1"/>
      <c r="B2" s="2"/>
      <c r="C2" s="3"/>
      <c r="D2" s="1"/>
    </row>
    <row r="3" spans="1:5" ht="15">
      <c r="A3" s="101" t="s">
        <v>149</v>
      </c>
      <c r="B3" s="101"/>
      <c r="C3" s="101"/>
      <c r="D3" s="102"/>
    </row>
    <row r="4" spans="1:5" customFormat="1" ht="15">
      <c r="A4" s="100" t="s">
        <v>152</v>
      </c>
      <c r="B4" s="100"/>
      <c r="C4" s="103"/>
      <c r="D4" s="103"/>
    </row>
    <row r="5" spans="1:5">
      <c r="A5" s="18"/>
      <c r="B5" s="18"/>
      <c r="C5" s="18"/>
      <c r="D5" s="4"/>
    </row>
    <row r="6" spans="1:5" ht="26.25" thickBot="1">
      <c r="A6" s="71" t="s">
        <v>5</v>
      </c>
      <c r="B6" s="72" t="s">
        <v>11</v>
      </c>
      <c r="C6" s="72" t="s">
        <v>12</v>
      </c>
      <c r="D6" s="72" t="s">
        <v>15</v>
      </c>
    </row>
    <row r="7" spans="1:5">
      <c r="A7" s="20"/>
      <c r="B7" s="63"/>
      <c r="C7" s="63"/>
      <c r="D7" s="39"/>
    </row>
    <row r="8" spans="1:5">
      <c r="A8" s="169">
        <v>44197</v>
      </c>
      <c r="B8" s="64">
        <v>10751303</v>
      </c>
      <c r="C8" s="79">
        <v>-3832793</v>
      </c>
      <c r="D8" s="64">
        <f>B8+C8</f>
        <v>6918510</v>
      </c>
    </row>
    <row r="9" spans="1:5">
      <c r="A9" s="13" t="s">
        <v>41</v>
      </c>
      <c r="B9" s="36">
        <v>0</v>
      </c>
      <c r="C9" s="36">
        <v>-302276</v>
      </c>
      <c r="D9" s="36">
        <f>C9</f>
        <v>-302276</v>
      </c>
    </row>
    <row r="10" spans="1:5">
      <c r="A10" s="13" t="s">
        <v>42</v>
      </c>
      <c r="B10" s="36">
        <v>0</v>
      </c>
      <c r="C10" s="36"/>
      <c r="D10" s="36">
        <v>0</v>
      </c>
    </row>
    <row r="11" spans="1:5" ht="13.5" customHeight="1">
      <c r="A11" s="60" t="s">
        <v>43</v>
      </c>
      <c r="B11" s="48">
        <v>0</v>
      </c>
      <c r="C11" s="48">
        <v>2189888</v>
      </c>
      <c r="D11" s="48">
        <f>B11+C11</f>
        <v>2189888</v>
      </c>
      <c r="E11" s="73"/>
    </row>
    <row r="12" spans="1:5" ht="6" customHeight="1">
      <c r="A12" s="66"/>
      <c r="B12" s="67"/>
      <c r="C12" s="67"/>
      <c r="D12" s="67"/>
    </row>
    <row r="13" spans="1:5" ht="13.5" thickBot="1">
      <c r="A13" s="170">
        <v>44561</v>
      </c>
      <c r="B13" s="65">
        <f>B8+B11</f>
        <v>10751303</v>
      </c>
      <c r="C13" s="65">
        <f>C8+C11+C9</f>
        <v>-1945181</v>
      </c>
      <c r="D13" s="65">
        <f>D8+D11+D9</f>
        <v>8806122</v>
      </c>
    </row>
    <row r="14" spans="1:5">
      <c r="A14" s="20"/>
      <c r="B14" s="39"/>
      <c r="C14" s="39"/>
      <c r="D14" s="39"/>
    </row>
    <row r="15" spans="1:5">
      <c r="A15" s="169">
        <v>44562</v>
      </c>
      <c r="B15" s="62">
        <f>B13</f>
        <v>10751303</v>
      </c>
      <c r="C15" s="62">
        <f>'[1]ОФП '!D30</f>
        <v>-1945181</v>
      </c>
      <c r="D15" s="62">
        <f>B15+C15</f>
        <v>8806122</v>
      </c>
      <c r="E15" s="73">
        <f>D15-'[1]ОФП '!D31</f>
        <v>0</v>
      </c>
    </row>
    <row r="16" spans="1:5" ht="7.5" customHeight="1">
      <c r="A16" s="61"/>
      <c r="B16" s="62"/>
      <c r="C16" s="62"/>
      <c r="D16" s="62"/>
    </row>
    <row r="17" spans="1:5">
      <c r="A17" s="13" t="s">
        <v>44</v>
      </c>
      <c r="B17" s="36">
        <v>0</v>
      </c>
      <c r="C17" s="36">
        <f>'[1]ОСД '!C21</f>
        <v>-789324</v>
      </c>
      <c r="D17" s="36">
        <f>B17+C17</f>
        <v>-789324</v>
      </c>
    </row>
    <row r="18" spans="1:5">
      <c r="A18" s="13" t="s">
        <v>42</v>
      </c>
      <c r="B18" s="36"/>
      <c r="C18" s="36">
        <v>0</v>
      </c>
      <c r="D18" s="36">
        <v>0</v>
      </c>
    </row>
    <row r="19" spans="1:5" ht="12.75" customHeight="1">
      <c r="A19" s="60" t="s">
        <v>43</v>
      </c>
      <c r="B19" s="48">
        <f>B17</f>
        <v>0</v>
      </c>
      <c r="C19" s="48">
        <v>0</v>
      </c>
      <c r="D19" s="48">
        <v>0</v>
      </c>
      <c r="E19" s="73"/>
    </row>
    <row r="20" spans="1:5">
      <c r="A20" s="60"/>
      <c r="B20" s="47"/>
      <c r="C20" s="47"/>
      <c r="D20" s="47"/>
    </row>
    <row r="21" spans="1:5" ht="13.5" thickBot="1">
      <c r="A21" s="170">
        <v>44651</v>
      </c>
      <c r="B21" s="65">
        <f>B15+B19</f>
        <v>10751303</v>
      </c>
      <c r="C21" s="65">
        <f>C15+C19+C17</f>
        <v>-2734505</v>
      </c>
      <c r="D21" s="65">
        <f>D15+D19+D17</f>
        <v>8016798</v>
      </c>
      <c r="E21" s="73">
        <f>D21-'[1]ОФП '!C31</f>
        <v>0</v>
      </c>
    </row>
    <row r="22" spans="1:5">
      <c r="A22" s="20"/>
      <c r="B22" s="21"/>
      <c r="C22" s="21"/>
      <c r="D22" s="21"/>
    </row>
    <row r="23" spans="1:5" s="8" customFormat="1" ht="9.75" customHeight="1">
      <c r="A23" s="52"/>
      <c r="B23" s="52"/>
    </row>
    <row r="24" spans="1:5" s="8" customFormat="1" ht="15">
      <c r="A24" s="14" t="s">
        <v>18</v>
      </c>
      <c r="B24" s="51"/>
      <c r="C24" s="14" t="s">
        <v>16</v>
      </c>
      <c r="D24" s="14"/>
    </row>
    <row r="25" spans="1:5" s="8" customFormat="1" ht="15">
      <c r="A25" s="68" t="s">
        <v>39</v>
      </c>
      <c r="B25" s="69"/>
      <c r="C25" s="68" t="s">
        <v>111</v>
      </c>
      <c r="D25" s="68"/>
    </row>
    <row r="26" spans="1:5" s="8" customFormat="1" ht="15">
      <c r="A26" s="70" t="s">
        <v>40</v>
      </c>
      <c r="B26" s="69"/>
      <c r="C26" s="70" t="s">
        <v>17</v>
      </c>
      <c r="D26" s="70"/>
    </row>
  </sheetData>
  <mergeCells count="2">
    <mergeCell ref="A3:D3"/>
    <mergeCell ref="A4:D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22"/>
  <sheetViews>
    <sheetView tabSelected="1" topLeftCell="B17" workbookViewId="0">
      <selection activeCell="AH27" sqref="AH27"/>
    </sheetView>
  </sheetViews>
  <sheetFormatPr defaultColWidth="9" defaultRowHeight="15"/>
  <cols>
    <col min="1" max="1" width="1.5703125" style="82" customWidth="1"/>
    <col min="2" max="2" width="0.5703125" style="82" customWidth="1"/>
    <col min="3" max="3" width="1.85546875" style="82" customWidth="1"/>
    <col min="4" max="4" width="2.140625" style="82" customWidth="1"/>
    <col min="5" max="5" width="1.5703125" style="82" customWidth="1"/>
    <col min="6" max="6" width="5.5703125" style="82" customWidth="1"/>
    <col min="7" max="7" width="6.140625" style="82" customWidth="1"/>
    <col min="8" max="8" width="0.28515625" style="82" customWidth="1"/>
    <col min="9" max="9" width="1.140625" style="82" customWidth="1"/>
    <col min="10" max="10" width="8.85546875" style="82" customWidth="1"/>
    <col min="11" max="11" width="0.7109375" style="82" customWidth="1"/>
    <col min="12" max="12" width="0.5703125" style="82" customWidth="1"/>
    <col min="13" max="13" width="0.85546875" style="82" customWidth="1"/>
    <col min="14" max="14" width="1.7109375" style="82" customWidth="1"/>
    <col min="15" max="15" width="6.7109375" style="82" customWidth="1"/>
    <col min="16" max="16" width="3.7109375" style="82" customWidth="1"/>
    <col min="17" max="17" width="5.85546875" style="82" customWidth="1"/>
    <col min="18" max="18" width="4.85546875" style="82" customWidth="1"/>
    <col min="19" max="19" width="4.42578125" style="82" customWidth="1"/>
    <col min="20" max="20" width="0.5703125" style="82" customWidth="1"/>
    <col min="21" max="21" width="0.42578125" style="82" customWidth="1"/>
    <col min="22" max="22" width="7.140625" style="82" customWidth="1"/>
    <col min="23" max="23" width="1.5703125" style="82" customWidth="1"/>
    <col min="24" max="24" width="7.5703125" style="82" customWidth="1"/>
    <col min="25" max="25" width="0.5703125" style="82" customWidth="1"/>
    <col min="26" max="26" width="0.140625" style="82" customWidth="1"/>
    <col min="27" max="27" width="3.5703125" style="82" customWidth="1"/>
    <col min="28" max="28" width="2.5703125" style="82" customWidth="1"/>
    <col min="29" max="29" width="5.85546875" style="82" customWidth="1"/>
    <col min="30" max="30" width="5.42578125" style="82" customWidth="1"/>
    <col min="31" max="31" width="1.140625" style="82" customWidth="1"/>
    <col min="32" max="32" width="0.85546875" style="82" customWidth="1"/>
    <col min="33" max="33" width="0.140625" style="82" customWidth="1"/>
    <col min="34" max="34" width="8.85546875" style="82" customWidth="1"/>
  </cols>
  <sheetData>
    <row r="1" spans="2:32" ht="11.1" customHeight="1"/>
    <row r="2" spans="2:32" ht="44.1" customHeight="1"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2:32" ht="26.1" customHeight="1"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s="82" customFormat="1" ht="35.1" hidden="1" customHeight="1"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2:32" s="82" customFormat="1" ht="14.1" customHeight="1">
      <c r="AA5" s="84"/>
    </row>
    <row r="6" spans="2:32" s="82" customFormat="1" ht="18" customHeight="1">
      <c r="B6" s="111" t="s">
        <v>56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U6" s="112"/>
      <c r="V6" s="112"/>
      <c r="W6" s="112"/>
      <c r="X6" s="112"/>
      <c r="Y6" s="112"/>
      <c r="Z6" s="112"/>
      <c r="AA6" s="112"/>
      <c r="AB6" s="112"/>
    </row>
    <row r="7" spans="2:32" s="82" customFormat="1" ht="9.9499999999999993" customHeight="1"/>
    <row r="8" spans="2:32" ht="12" customHeight="1">
      <c r="E8" s="85" t="s">
        <v>112</v>
      </c>
      <c r="F8" s="85"/>
      <c r="G8" s="85"/>
      <c r="H8" s="85"/>
      <c r="I8" s="85"/>
      <c r="J8" s="85"/>
      <c r="K8" s="85"/>
      <c r="L8" s="85" t="s">
        <v>113</v>
      </c>
      <c r="M8" s="85"/>
      <c r="N8" s="85"/>
      <c r="O8" s="85"/>
      <c r="P8" s="85"/>
    </row>
    <row r="9" spans="2:32" s="82" customFormat="1" ht="9" customHeight="1"/>
    <row r="10" spans="2:32" ht="12" customHeight="1">
      <c r="E10" s="85" t="s">
        <v>114</v>
      </c>
      <c r="F10" s="85"/>
      <c r="G10" s="85"/>
      <c r="H10" s="85"/>
      <c r="I10" s="85"/>
      <c r="J10" s="85"/>
      <c r="K10" s="85"/>
      <c r="L10" s="85" t="s">
        <v>115</v>
      </c>
      <c r="M10" s="85"/>
      <c r="N10" s="85"/>
      <c r="O10" s="85"/>
      <c r="P10" s="85"/>
    </row>
    <row r="11" spans="2:32" ht="11.1" customHeight="1"/>
    <row r="12" spans="2:32" ht="12" customHeight="1">
      <c r="E12" s="85" t="s">
        <v>116</v>
      </c>
      <c r="F12" s="85"/>
      <c r="G12" s="85"/>
      <c r="H12" s="85"/>
      <c r="I12" s="85"/>
      <c r="J12" s="85"/>
      <c r="K12" s="85"/>
      <c r="L12" s="107" t="s">
        <v>117</v>
      </c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2:32" ht="11.1" customHeight="1"/>
    <row r="14" spans="2:32" ht="24" customHeight="1">
      <c r="E14" s="86" t="s">
        <v>118</v>
      </c>
      <c r="F14" s="86"/>
      <c r="G14" s="86"/>
      <c r="H14" s="86"/>
      <c r="I14" s="86"/>
      <c r="J14" s="86"/>
      <c r="K14" s="86"/>
      <c r="L14" s="108" t="s">
        <v>119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2:32" ht="11.1" customHeight="1"/>
    <row r="16" spans="2:32" ht="12" customHeight="1">
      <c r="E16" s="85" t="s">
        <v>120</v>
      </c>
      <c r="F16" s="85"/>
      <c r="G16" s="85"/>
      <c r="H16" s="85"/>
      <c r="I16" s="85"/>
      <c r="J16" s="85"/>
      <c r="K16" s="85"/>
      <c r="L16" s="107" t="s">
        <v>121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3:30" s="82" customFormat="1" ht="9" customHeight="1"/>
    <row r="18" spans="3:30" ht="12" customHeight="1">
      <c r="E18" s="107" t="s">
        <v>122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3:30" ht="12" customHeight="1">
      <c r="C19" s="107" t="s">
        <v>123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3:30" ht="11.45" customHeight="1"/>
    <row r="21" spans="3:30" ht="12" customHeight="1">
      <c r="E21" s="85" t="s">
        <v>124</v>
      </c>
      <c r="F21" s="85"/>
      <c r="G21" s="85"/>
      <c r="H21" s="85"/>
      <c r="I21" s="85"/>
      <c r="J21" s="85"/>
      <c r="K21" s="85"/>
      <c r="L21" s="119" t="s">
        <v>125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</row>
    <row r="22" spans="3:30" ht="11.45" customHeight="1"/>
    <row r="23" spans="3:30" ht="12" customHeight="1">
      <c r="E23" s="107" t="s">
        <v>126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3:30" s="82" customFormat="1" ht="3" customHeight="1"/>
    <row r="25" spans="3:30" s="82" customFormat="1" ht="11.1" customHeight="1" thickBot="1">
      <c r="Z25" s="82" t="s">
        <v>5</v>
      </c>
    </row>
    <row r="26" spans="3:30" s="82" customFormat="1" ht="45" customHeight="1">
      <c r="C26" s="120" t="s">
        <v>127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1" t="s">
        <v>150</v>
      </c>
      <c r="U26" s="121"/>
      <c r="V26" s="121"/>
      <c r="W26" s="121"/>
      <c r="X26" s="121"/>
      <c r="Y26" s="121"/>
      <c r="Z26" s="122" t="s">
        <v>151</v>
      </c>
      <c r="AA26" s="122"/>
      <c r="AB26" s="122"/>
      <c r="AC26" s="122"/>
      <c r="AD26" s="122"/>
    </row>
    <row r="27" spans="3:30" s="82" customFormat="1" ht="11.1" customHeight="1">
      <c r="C27" s="123">
        <v>1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3">
        <v>3</v>
      </c>
      <c r="U27" s="113"/>
      <c r="V27" s="113"/>
      <c r="W27" s="113"/>
      <c r="X27" s="113"/>
      <c r="Y27" s="113"/>
      <c r="Z27" s="114">
        <v>4</v>
      </c>
      <c r="AA27" s="114"/>
      <c r="AB27" s="114"/>
      <c r="AC27" s="114"/>
      <c r="AD27" s="114"/>
    </row>
    <row r="28" spans="3:30" s="82" customFormat="1" ht="14.1" customHeight="1">
      <c r="C28" s="115" t="s">
        <v>57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</row>
    <row r="29" spans="3:30" s="82" customFormat="1" ht="12" customHeight="1">
      <c r="C29" s="116" t="s">
        <v>58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7">
        <v>390835663.92000002</v>
      </c>
      <c r="U29" s="117"/>
      <c r="V29" s="117"/>
      <c r="W29" s="117"/>
      <c r="X29" s="117"/>
      <c r="Y29" s="117"/>
      <c r="Z29" s="118">
        <v>25835551.039999999</v>
      </c>
      <c r="AA29" s="118"/>
      <c r="AB29" s="118"/>
      <c r="AC29" s="118"/>
      <c r="AD29" s="118"/>
    </row>
    <row r="30" spans="3:30" s="82" customFormat="1" ht="12" customHeight="1">
      <c r="C30" s="104" t="s">
        <v>59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87"/>
      <c r="U30" s="88"/>
      <c r="V30" s="88"/>
      <c r="W30" s="88"/>
      <c r="X30" s="88"/>
      <c r="Y30" s="89"/>
      <c r="Z30" s="87"/>
      <c r="AA30" s="88"/>
      <c r="AB30" s="88"/>
      <c r="AC30" s="88"/>
      <c r="AD30" s="90"/>
    </row>
    <row r="31" spans="3:30" s="82" customFormat="1" ht="12" customHeight="1">
      <c r="C31" s="105" t="s">
        <v>60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24">
        <v>0</v>
      </c>
      <c r="U31" s="124"/>
      <c r="V31" s="124"/>
      <c r="W31" s="124"/>
      <c r="X31" s="124"/>
      <c r="Y31" s="124"/>
      <c r="Z31" s="125">
        <v>0</v>
      </c>
      <c r="AA31" s="125"/>
      <c r="AB31" s="125"/>
      <c r="AC31" s="125"/>
      <c r="AD31" s="125"/>
    </row>
    <row r="32" spans="3:30" s="82" customFormat="1" ht="12" customHeight="1">
      <c r="C32" s="105" t="s">
        <v>61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24">
        <v>0</v>
      </c>
      <c r="U32" s="124"/>
      <c r="V32" s="124"/>
      <c r="W32" s="124"/>
      <c r="X32" s="124"/>
      <c r="Y32" s="124"/>
      <c r="Z32" s="125">
        <v>0</v>
      </c>
      <c r="AA32" s="125"/>
      <c r="AB32" s="125"/>
      <c r="AC32" s="125"/>
      <c r="AD32" s="125"/>
    </row>
    <row r="33" spans="3:30" s="82" customFormat="1" ht="12" customHeight="1">
      <c r="C33" s="105" t="s">
        <v>62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24">
        <v>0</v>
      </c>
      <c r="U33" s="124"/>
      <c r="V33" s="124"/>
      <c r="W33" s="124"/>
      <c r="X33" s="124"/>
      <c r="Y33" s="124"/>
      <c r="Z33" s="125">
        <v>0</v>
      </c>
      <c r="AA33" s="125"/>
      <c r="AB33" s="125"/>
      <c r="AC33" s="125"/>
      <c r="AD33" s="125"/>
    </row>
    <row r="34" spans="3:30" s="82" customFormat="1" ht="12" customHeight="1">
      <c r="C34" s="105" t="s">
        <v>63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24">
        <v>0</v>
      </c>
      <c r="U34" s="124"/>
      <c r="V34" s="124"/>
      <c r="W34" s="124"/>
      <c r="X34" s="124"/>
      <c r="Y34" s="124"/>
      <c r="Z34" s="125">
        <v>0</v>
      </c>
      <c r="AA34" s="125"/>
      <c r="AB34" s="125"/>
      <c r="AC34" s="125"/>
      <c r="AD34" s="125"/>
    </row>
    <row r="35" spans="3:30" s="82" customFormat="1" ht="12" customHeight="1">
      <c r="C35" s="105" t="s">
        <v>64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24">
        <v>0</v>
      </c>
      <c r="U35" s="124"/>
      <c r="V35" s="124"/>
      <c r="W35" s="124"/>
      <c r="X35" s="124"/>
      <c r="Y35" s="124"/>
      <c r="Z35" s="125">
        <v>0</v>
      </c>
      <c r="AA35" s="125"/>
      <c r="AB35" s="125"/>
      <c r="AC35" s="125"/>
      <c r="AD35" s="125"/>
    </row>
    <row r="36" spans="3:30" s="82" customFormat="1" ht="12" customHeight="1">
      <c r="C36" s="105" t="s">
        <v>65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28">
        <v>390835663.92000002</v>
      </c>
      <c r="U36" s="128"/>
      <c r="V36" s="128"/>
      <c r="W36" s="128"/>
      <c r="X36" s="128"/>
      <c r="Y36" s="128"/>
      <c r="Z36" s="129">
        <v>25835551.039999999</v>
      </c>
      <c r="AA36" s="129"/>
      <c r="AB36" s="129"/>
      <c r="AC36" s="129"/>
      <c r="AD36" s="129"/>
    </row>
    <row r="37" spans="3:30" s="82" customFormat="1" ht="12" customHeight="1">
      <c r="C37" s="105" t="s">
        <v>66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26">
        <v>403146246.91000003</v>
      </c>
      <c r="U37" s="126"/>
      <c r="V37" s="126"/>
      <c r="W37" s="126"/>
      <c r="X37" s="126"/>
      <c r="Y37" s="126"/>
      <c r="Z37" s="127">
        <v>616667170.79999995</v>
      </c>
      <c r="AA37" s="127"/>
      <c r="AB37" s="127"/>
      <c r="AC37" s="127"/>
      <c r="AD37" s="127"/>
    </row>
    <row r="38" spans="3:30" s="82" customFormat="1" ht="12.95" customHeight="1">
      <c r="C38" s="104" t="s">
        <v>59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91"/>
      <c r="U38" s="92"/>
      <c r="V38" s="92"/>
      <c r="W38" s="92"/>
      <c r="X38" s="92"/>
      <c r="Y38" s="93"/>
      <c r="Z38" s="91"/>
      <c r="AA38" s="92"/>
      <c r="AB38" s="92"/>
      <c r="AC38" s="92"/>
      <c r="AD38" s="94"/>
    </row>
    <row r="39" spans="3:30" s="82" customFormat="1" ht="12" customHeight="1">
      <c r="C39" s="105" t="s">
        <v>67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28">
        <v>64029733.979999997</v>
      </c>
      <c r="U39" s="128"/>
      <c r="V39" s="128"/>
      <c r="W39" s="128"/>
      <c r="X39" s="128"/>
      <c r="Y39" s="128"/>
      <c r="Z39" s="129">
        <v>76162324.680000007</v>
      </c>
      <c r="AA39" s="129"/>
      <c r="AB39" s="129"/>
      <c r="AC39" s="129"/>
      <c r="AD39" s="129"/>
    </row>
    <row r="40" spans="3:30" s="82" customFormat="1" ht="12" customHeight="1">
      <c r="C40" s="105" t="s">
        <v>68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28">
        <v>243356934.47</v>
      </c>
      <c r="U40" s="128"/>
      <c r="V40" s="128"/>
      <c r="W40" s="128"/>
      <c r="X40" s="128"/>
      <c r="Y40" s="128"/>
      <c r="Z40" s="129">
        <v>258031904.99000001</v>
      </c>
      <c r="AA40" s="129"/>
      <c r="AB40" s="129"/>
      <c r="AC40" s="129"/>
      <c r="AD40" s="129"/>
    </row>
    <row r="41" spans="3:30" s="82" customFormat="1" ht="12" customHeight="1">
      <c r="C41" s="105" t="s">
        <v>69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28">
        <v>28266305.84</v>
      </c>
      <c r="U41" s="128"/>
      <c r="V41" s="128"/>
      <c r="W41" s="128"/>
      <c r="X41" s="128"/>
      <c r="Y41" s="128"/>
      <c r="Z41" s="129">
        <v>34833465.289999999</v>
      </c>
      <c r="AA41" s="129"/>
      <c r="AB41" s="129"/>
      <c r="AC41" s="129"/>
      <c r="AD41" s="129"/>
    </row>
    <row r="42" spans="3:30" s="82" customFormat="1" ht="12" customHeight="1">
      <c r="C42" s="105" t="s">
        <v>70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24">
        <v>0</v>
      </c>
      <c r="U42" s="124"/>
      <c r="V42" s="124"/>
      <c r="W42" s="124"/>
      <c r="X42" s="124"/>
      <c r="Y42" s="124"/>
      <c r="Z42" s="125">
        <v>0</v>
      </c>
      <c r="AA42" s="125"/>
      <c r="AB42" s="125"/>
      <c r="AC42" s="125"/>
      <c r="AD42" s="125"/>
    </row>
    <row r="43" spans="3:30" s="82" customFormat="1" ht="12" customHeight="1">
      <c r="C43" s="105" t="s">
        <v>71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24">
        <v>0</v>
      </c>
      <c r="U43" s="124"/>
      <c r="V43" s="124"/>
      <c r="W43" s="124"/>
      <c r="X43" s="124"/>
      <c r="Y43" s="124"/>
      <c r="Z43" s="125">
        <v>0</v>
      </c>
      <c r="AA43" s="125"/>
      <c r="AB43" s="125"/>
      <c r="AC43" s="125"/>
      <c r="AD43" s="125"/>
    </row>
    <row r="44" spans="3:30" s="82" customFormat="1" ht="12" customHeight="1">
      <c r="C44" s="105" t="s">
        <v>72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37">
        <v>30234341.170000002</v>
      </c>
      <c r="U44" s="137"/>
      <c r="V44" s="137"/>
      <c r="W44" s="137"/>
      <c r="X44" s="137"/>
      <c r="Y44" s="137"/>
      <c r="Z44" s="138">
        <v>198247088</v>
      </c>
      <c r="AA44" s="138"/>
      <c r="AB44" s="138"/>
      <c r="AC44" s="138"/>
      <c r="AD44" s="138"/>
    </row>
    <row r="45" spans="3:30" s="82" customFormat="1" ht="12" customHeight="1">
      <c r="C45" s="105" t="s">
        <v>73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37">
        <v>37258931.450000003</v>
      </c>
      <c r="U45" s="137"/>
      <c r="V45" s="137"/>
      <c r="W45" s="137"/>
      <c r="X45" s="137"/>
      <c r="Y45" s="137"/>
      <c r="Z45" s="138">
        <v>49392387.840000004</v>
      </c>
      <c r="AA45" s="138"/>
      <c r="AB45" s="138"/>
      <c r="AC45" s="138"/>
      <c r="AD45" s="138"/>
    </row>
    <row r="46" spans="3:30" s="82" customFormat="1" ht="24" customHeight="1">
      <c r="C46" s="106" t="s">
        <v>74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30">
        <v>-12310582.99</v>
      </c>
      <c r="U46" s="130"/>
      <c r="V46" s="130"/>
      <c r="W46" s="130"/>
      <c r="X46" s="130"/>
      <c r="Y46" s="130"/>
      <c r="Z46" s="131">
        <v>-590831619.75999999</v>
      </c>
      <c r="AA46" s="131"/>
      <c r="AB46" s="131"/>
      <c r="AC46" s="131"/>
      <c r="AD46" s="131"/>
    </row>
    <row r="47" spans="3:30" s="82" customFormat="1" ht="15.95" customHeight="1">
      <c r="C47" s="132" t="s">
        <v>75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</row>
    <row r="48" spans="3:30" s="82" customFormat="1" ht="11.1" customHeight="1">
      <c r="C48" s="116" t="s">
        <v>130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35">
        <v>0</v>
      </c>
      <c r="U48" s="135"/>
      <c r="V48" s="135"/>
      <c r="W48" s="135"/>
      <c r="X48" s="135"/>
      <c r="Y48" s="135"/>
      <c r="Z48" s="136">
        <v>0</v>
      </c>
      <c r="AA48" s="136"/>
      <c r="AB48" s="136"/>
      <c r="AC48" s="136"/>
      <c r="AD48" s="136"/>
    </row>
    <row r="49" spans="3:30" s="82" customFormat="1" ht="12" customHeight="1">
      <c r="C49" s="104" t="s">
        <v>59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91"/>
      <c r="U49" s="92"/>
      <c r="V49" s="92"/>
      <c r="W49" s="92"/>
      <c r="X49" s="92"/>
      <c r="Y49" s="93"/>
      <c r="Z49" s="91"/>
      <c r="AA49" s="92"/>
      <c r="AB49" s="92"/>
      <c r="AC49" s="92"/>
      <c r="AD49" s="94"/>
    </row>
    <row r="50" spans="3:30" s="82" customFormat="1" ht="12" customHeight="1">
      <c r="C50" s="105" t="s">
        <v>76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24">
        <v>0</v>
      </c>
      <c r="U50" s="124"/>
      <c r="V50" s="124"/>
      <c r="W50" s="124"/>
      <c r="X50" s="124"/>
      <c r="Y50" s="124"/>
      <c r="Z50" s="125">
        <v>0</v>
      </c>
      <c r="AA50" s="125"/>
      <c r="AB50" s="125"/>
      <c r="AC50" s="125"/>
      <c r="AD50" s="125"/>
    </row>
    <row r="51" spans="3:30" s="82" customFormat="1" ht="12" customHeight="1">
      <c r="C51" s="105" t="s">
        <v>77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39">
        <v>0</v>
      </c>
      <c r="U51" s="139"/>
      <c r="V51" s="139"/>
      <c r="W51" s="139"/>
      <c r="X51" s="139"/>
      <c r="Y51" s="139"/>
      <c r="Z51" s="140">
        <v>0</v>
      </c>
      <c r="AA51" s="140"/>
      <c r="AB51" s="140"/>
      <c r="AC51" s="140"/>
      <c r="AD51" s="140"/>
    </row>
    <row r="52" spans="3:30" s="82" customFormat="1" ht="12" customHeight="1">
      <c r="C52" s="105" t="s">
        <v>78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39">
        <v>0</v>
      </c>
      <c r="U52" s="139"/>
      <c r="V52" s="139"/>
      <c r="W52" s="139"/>
      <c r="X52" s="139"/>
      <c r="Y52" s="139"/>
      <c r="Z52" s="140">
        <v>0</v>
      </c>
      <c r="AA52" s="140"/>
      <c r="AB52" s="140"/>
      <c r="AC52" s="140"/>
      <c r="AD52" s="140"/>
    </row>
    <row r="53" spans="3:30" s="82" customFormat="1" ht="24" customHeight="1">
      <c r="C53" s="141" t="s">
        <v>79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24">
        <v>0</v>
      </c>
      <c r="U53" s="124"/>
      <c r="V53" s="124"/>
      <c r="W53" s="124"/>
      <c r="X53" s="124"/>
      <c r="Y53" s="124"/>
      <c r="Z53" s="125">
        <v>0</v>
      </c>
      <c r="AA53" s="125"/>
      <c r="AB53" s="125"/>
      <c r="AC53" s="125"/>
      <c r="AD53" s="125"/>
    </row>
    <row r="54" spans="3:30" s="82" customFormat="1" ht="12" customHeight="1">
      <c r="C54" s="141" t="s">
        <v>80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39">
        <v>0</v>
      </c>
      <c r="U54" s="139"/>
      <c r="V54" s="139"/>
      <c r="W54" s="139"/>
      <c r="X54" s="139"/>
      <c r="Y54" s="139"/>
      <c r="Z54" s="140">
        <v>0</v>
      </c>
      <c r="AA54" s="140"/>
      <c r="AB54" s="140"/>
      <c r="AC54" s="140"/>
      <c r="AD54" s="140"/>
    </row>
    <row r="55" spans="3:30" s="82" customFormat="1" ht="24" customHeight="1">
      <c r="C55" s="144" t="s">
        <v>81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2" t="s">
        <v>131</v>
      </c>
      <c r="U55" s="142"/>
      <c r="V55" s="142"/>
      <c r="W55" s="142"/>
      <c r="X55" s="142"/>
      <c r="Y55" s="142"/>
      <c r="Z55" s="143" t="s">
        <v>131</v>
      </c>
      <c r="AA55" s="143"/>
      <c r="AB55" s="143"/>
      <c r="AC55" s="143"/>
      <c r="AD55" s="143"/>
    </row>
    <row r="56" spans="3:30" s="82" customFormat="1" ht="12" customHeight="1">
      <c r="C56" s="144" t="s">
        <v>132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2" t="s">
        <v>131</v>
      </c>
      <c r="U56" s="142"/>
      <c r="V56" s="142"/>
      <c r="W56" s="142"/>
      <c r="X56" s="142"/>
      <c r="Y56" s="142"/>
      <c r="Z56" s="143" t="s">
        <v>131</v>
      </c>
      <c r="AA56" s="143"/>
      <c r="AB56" s="143"/>
      <c r="AC56" s="143"/>
      <c r="AD56" s="143"/>
    </row>
    <row r="57" spans="3:30" s="82" customFormat="1" ht="12" customHeight="1">
      <c r="C57" s="144" t="s">
        <v>82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2" t="s">
        <v>131</v>
      </c>
      <c r="U57" s="142"/>
      <c r="V57" s="142"/>
      <c r="W57" s="142"/>
      <c r="X57" s="142"/>
      <c r="Y57" s="142"/>
      <c r="Z57" s="143" t="s">
        <v>131</v>
      </c>
      <c r="AA57" s="143"/>
      <c r="AB57" s="143"/>
      <c r="AC57" s="143"/>
      <c r="AD57" s="143"/>
    </row>
    <row r="58" spans="3:30" s="82" customFormat="1" ht="12" customHeight="1">
      <c r="C58" s="144" t="s">
        <v>83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2" t="s">
        <v>131</v>
      </c>
      <c r="U58" s="142"/>
      <c r="V58" s="142"/>
      <c r="W58" s="142"/>
      <c r="X58" s="142"/>
      <c r="Y58" s="142"/>
      <c r="Z58" s="143" t="s">
        <v>131</v>
      </c>
      <c r="AA58" s="143"/>
      <c r="AB58" s="143"/>
      <c r="AC58" s="143"/>
      <c r="AD58" s="143"/>
    </row>
    <row r="59" spans="3:30" s="82" customFormat="1" ht="12" customHeight="1">
      <c r="C59" s="144" t="s">
        <v>84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39">
        <v>0</v>
      </c>
      <c r="U59" s="139"/>
      <c r="V59" s="139"/>
      <c r="W59" s="139"/>
      <c r="X59" s="139"/>
      <c r="Y59" s="139"/>
      <c r="Z59" s="140">
        <v>0</v>
      </c>
      <c r="AA59" s="140"/>
      <c r="AB59" s="140"/>
      <c r="AC59" s="140"/>
      <c r="AD59" s="140"/>
    </row>
    <row r="60" spans="3:30" s="82" customFormat="1" ht="12" customHeight="1">
      <c r="C60" s="141" t="s">
        <v>64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39">
        <v>0</v>
      </c>
      <c r="U60" s="139"/>
      <c r="V60" s="139"/>
      <c r="W60" s="139"/>
      <c r="X60" s="139"/>
      <c r="Y60" s="139"/>
      <c r="Z60" s="140">
        <v>0</v>
      </c>
      <c r="AA60" s="140"/>
      <c r="AB60" s="140"/>
      <c r="AC60" s="140"/>
      <c r="AD60" s="140"/>
    </row>
    <row r="61" spans="3:30" s="82" customFormat="1" ht="12" customHeight="1" thickBot="1">
      <c r="C61" s="145" t="s">
        <v>65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6">
        <v>0</v>
      </c>
      <c r="U61" s="146"/>
      <c r="V61" s="146"/>
      <c r="W61" s="146"/>
      <c r="X61" s="146"/>
      <c r="Y61" s="146"/>
      <c r="Z61" s="147">
        <v>0</v>
      </c>
      <c r="AA61" s="147"/>
      <c r="AB61" s="147"/>
      <c r="AC61" s="147"/>
      <c r="AD61" s="147"/>
    </row>
    <row r="63" spans="3:30" ht="11.1" customHeight="1" thickBot="1">
      <c r="Z63" s="82" t="s">
        <v>5</v>
      </c>
    </row>
    <row r="64" spans="3:30" s="82" customFormat="1" ht="24" customHeight="1">
      <c r="C64" s="152" t="s">
        <v>127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21" t="s">
        <v>128</v>
      </c>
      <c r="U64" s="121"/>
      <c r="V64" s="121"/>
      <c r="W64" s="121"/>
      <c r="X64" s="121"/>
      <c r="Y64" s="121"/>
      <c r="Z64" s="122" t="s">
        <v>129</v>
      </c>
      <c r="AA64" s="122"/>
      <c r="AB64" s="122"/>
      <c r="AC64" s="122"/>
      <c r="AD64" s="122"/>
    </row>
    <row r="65" spans="3:30" s="82" customFormat="1" ht="11.1" customHeight="1">
      <c r="C65" s="123">
        <v>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3">
        <v>3</v>
      </c>
      <c r="U65" s="113"/>
      <c r="V65" s="113"/>
      <c r="W65" s="113"/>
      <c r="X65" s="113"/>
      <c r="Y65" s="113"/>
      <c r="Z65" s="114">
        <v>4</v>
      </c>
      <c r="AA65" s="114"/>
      <c r="AB65" s="114"/>
      <c r="AC65" s="114"/>
      <c r="AD65" s="114"/>
    </row>
    <row r="66" spans="3:30" s="82" customFormat="1" ht="15" customHeight="1">
      <c r="C66" s="105" t="s">
        <v>133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48">
        <v>0</v>
      </c>
      <c r="U66" s="148"/>
      <c r="V66" s="148"/>
      <c r="W66" s="148"/>
      <c r="X66" s="148"/>
      <c r="Y66" s="148"/>
      <c r="Z66" s="149">
        <v>0</v>
      </c>
      <c r="AA66" s="149"/>
      <c r="AB66" s="149"/>
      <c r="AC66" s="149"/>
      <c r="AD66" s="149"/>
    </row>
    <row r="67" spans="3:30" s="82" customFormat="1" ht="14.1" customHeight="1">
      <c r="C67" s="104" t="s">
        <v>59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50">
        <v>0</v>
      </c>
      <c r="U67" s="150"/>
      <c r="V67" s="150"/>
      <c r="W67" s="150"/>
      <c r="X67" s="150"/>
      <c r="Y67" s="150"/>
      <c r="Z67" s="151">
        <v>0</v>
      </c>
      <c r="AA67" s="151"/>
      <c r="AB67" s="151"/>
      <c r="AC67" s="151"/>
      <c r="AD67" s="151"/>
    </row>
    <row r="68" spans="3:30" s="82" customFormat="1" ht="12" customHeight="1">
      <c r="C68" s="105" t="s">
        <v>85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39">
        <v>0</v>
      </c>
      <c r="U68" s="139"/>
      <c r="V68" s="139"/>
      <c r="W68" s="139"/>
      <c r="X68" s="139"/>
      <c r="Y68" s="139"/>
      <c r="Z68" s="140">
        <v>0</v>
      </c>
      <c r="AA68" s="140"/>
      <c r="AB68" s="140"/>
      <c r="AC68" s="140"/>
      <c r="AD68" s="140"/>
    </row>
    <row r="69" spans="3:30" s="82" customFormat="1" ht="12" customHeight="1">
      <c r="C69" s="105" t="s">
        <v>86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39">
        <v>0</v>
      </c>
      <c r="U69" s="139"/>
      <c r="V69" s="139"/>
      <c r="W69" s="139"/>
      <c r="X69" s="139"/>
      <c r="Y69" s="139"/>
      <c r="Z69" s="140">
        <v>0</v>
      </c>
      <c r="AA69" s="140"/>
      <c r="AB69" s="140"/>
      <c r="AC69" s="140"/>
      <c r="AD69" s="140"/>
    </row>
    <row r="70" spans="3:30" s="82" customFormat="1" ht="12" customHeight="1">
      <c r="C70" s="156" t="s">
        <v>87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3" t="s">
        <v>131</v>
      </c>
      <c r="U70" s="153"/>
      <c r="V70" s="153"/>
      <c r="W70" s="153"/>
      <c r="X70" s="153"/>
      <c r="Y70" s="153"/>
      <c r="Z70" s="154" t="s">
        <v>131</v>
      </c>
      <c r="AA70" s="154"/>
      <c r="AB70" s="154"/>
      <c r="AC70" s="154"/>
      <c r="AD70" s="154"/>
    </row>
    <row r="71" spans="3:30" s="82" customFormat="1" ht="36" customHeight="1">
      <c r="C71" s="155" t="s">
        <v>88</v>
      </c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3" t="s">
        <v>131</v>
      </c>
      <c r="U71" s="153"/>
      <c r="V71" s="153"/>
      <c r="W71" s="153"/>
      <c r="X71" s="153"/>
      <c r="Y71" s="153"/>
      <c r="Z71" s="154" t="s">
        <v>131</v>
      </c>
      <c r="AA71" s="154"/>
      <c r="AB71" s="154"/>
      <c r="AC71" s="154"/>
      <c r="AD71" s="154"/>
    </row>
    <row r="72" spans="3:30" s="82" customFormat="1" ht="12" customHeight="1">
      <c r="C72" s="156" t="s">
        <v>89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3" t="s">
        <v>131</v>
      </c>
      <c r="U72" s="153"/>
      <c r="V72" s="153"/>
      <c r="W72" s="153"/>
      <c r="X72" s="153"/>
      <c r="Y72" s="153"/>
      <c r="Z72" s="154" t="s">
        <v>131</v>
      </c>
      <c r="AA72" s="154"/>
      <c r="AB72" s="154"/>
      <c r="AC72" s="154"/>
      <c r="AD72" s="154"/>
    </row>
    <row r="73" spans="3:30" s="82" customFormat="1" ht="12" customHeight="1">
      <c r="C73" s="156" t="s">
        <v>90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3" t="s">
        <v>131</v>
      </c>
      <c r="U73" s="153"/>
      <c r="V73" s="153"/>
      <c r="W73" s="153"/>
      <c r="X73" s="153"/>
      <c r="Y73" s="153"/>
      <c r="Z73" s="154" t="s">
        <v>131</v>
      </c>
      <c r="AA73" s="154"/>
      <c r="AB73" s="154"/>
      <c r="AC73" s="154"/>
      <c r="AD73" s="154"/>
    </row>
    <row r="74" spans="3:30" s="82" customFormat="1" ht="12" customHeight="1">
      <c r="C74" s="157" t="s">
        <v>134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3" t="s">
        <v>131</v>
      </c>
      <c r="U74" s="153"/>
      <c r="V74" s="153"/>
      <c r="W74" s="153"/>
      <c r="X74" s="153"/>
      <c r="Y74" s="153"/>
      <c r="Z74" s="154" t="s">
        <v>131</v>
      </c>
      <c r="AA74" s="154"/>
      <c r="AB74" s="154"/>
      <c r="AC74" s="154"/>
      <c r="AD74" s="154"/>
    </row>
    <row r="75" spans="3:30" s="82" customFormat="1" ht="12" customHeight="1">
      <c r="C75" s="157" t="s">
        <v>70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24">
        <v>0</v>
      </c>
      <c r="U75" s="124"/>
      <c r="V75" s="124"/>
      <c r="W75" s="124"/>
      <c r="X75" s="124"/>
      <c r="Y75" s="124"/>
      <c r="Z75" s="125">
        <v>0</v>
      </c>
      <c r="AA75" s="125"/>
      <c r="AB75" s="125"/>
      <c r="AC75" s="125"/>
      <c r="AD75" s="125"/>
    </row>
    <row r="76" spans="3:30" s="82" customFormat="1" ht="12" customHeight="1">
      <c r="C76" s="156" t="s">
        <v>91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24">
        <v>0</v>
      </c>
      <c r="U76" s="124"/>
      <c r="V76" s="124"/>
      <c r="W76" s="124"/>
      <c r="X76" s="124"/>
      <c r="Y76" s="124"/>
      <c r="Z76" s="125">
        <v>0</v>
      </c>
      <c r="AA76" s="125"/>
      <c r="AB76" s="125"/>
      <c r="AC76" s="125"/>
      <c r="AD76" s="125"/>
    </row>
    <row r="77" spans="3:30" s="82" customFormat="1" ht="12" customHeight="1">
      <c r="C77" s="156" t="s">
        <v>92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24">
        <v>0</v>
      </c>
      <c r="U77" s="124"/>
      <c r="V77" s="124"/>
      <c r="W77" s="124"/>
      <c r="X77" s="124"/>
      <c r="Y77" s="124"/>
      <c r="Z77" s="125">
        <v>0</v>
      </c>
      <c r="AA77" s="125"/>
      <c r="AB77" s="125"/>
      <c r="AC77" s="125"/>
      <c r="AD77" s="125"/>
    </row>
    <row r="78" spans="3:30" s="82" customFormat="1" ht="12" customHeight="1">
      <c r="C78" s="105" t="s">
        <v>83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24">
        <v>0</v>
      </c>
      <c r="U78" s="124"/>
      <c r="V78" s="124"/>
      <c r="W78" s="124"/>
      <c r="X78" s="124"/>
      <c r="Y78" s="124"/>
      <c r="Z78" s="125">
        <v>0</v>
      </c>
      <c r="AA78" s="125"/>
      <c r="AB78" s="125"/>
      <c r="AC78" s="125"/>
      <c r="AD78" s="125"/>
    </row>
    <row r="79" spans="3:30" s="82" customFormat="1" ht="12" customHeight="1">
      <c r="C79" s="105" t="s">
        <v>93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24">
        <v>0</v>
      </c>
      <c r="U79" s="124"/>
      <c r="V79" s="124"/>
      <c r="W79" s="124"/>
      <c r="X79" s="124"/>
      <c r="Y79" s="124"/>
      <c r="Z79" s="125">
        <v>0</v>
      </c>
      <c r="AA79" s="125"/>
      <c r="AB79" s="125"/>
      <c r="AC79" s="125"/>
      <c r="AD79" s="125"/>
    </row>
    <row r="80" spans="3:30" s="82" customFormat="1" ht="12" customHeight="1">
      <c r="C80" s="141" t="s">
        <v>73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24">
        <v>0</v>
      </c>
      <c r="U80" s="124"/>
      <c r="V80" s="124"/>
      <c r="W80" s="124"/>
      <c r="X80" s="124"/>
      <c r="Y80" s="124"/>
      <c r="Z80" s="125">
        <v>0</v>
      </c>
      <c r="AA80" s="125"/>
      <c r="AB80" s="125"/>
      <c r="AC80" s="125"/>
      <c r="AD80" s="125"/>
    </row>
    <row r="81" spans="3:30" s="82" customFormat="1" ht="24" customHeight="1">
      <c r="C81" s="106" t="s">
        <v>94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48">
        <v>0</v>
      </c>
      <c r="U81" s="148"/>
      <c r="V81" s="148"/>
      <c r="W81" s="148"/>
      <c r="X81" s="148"/>
      <c r="Y81" s="148"/>
      <c r="Z81" s="149">
        <v>0</v>
      </c>
      <c r="AA81" s="149"/>
      <c r="AB81" s="149"/>
      <c r="AC81" s="149"/>
      <c r="AD81" s="149"/>
    </row>
    <row r="82" spans="3:30" s="82" customFormat="1" ht="23.1" customHeight="1">
      <c r="C82" s="115" t="s">
        <v>95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</row>
    <row r="83" spans="3:30" s="82" customFormat="1" ht="12" customHeight="1">
      <c r="C83" s="116" t="s">
        <v>96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35">
        <v>0</v>
      </c>
      <c r="U83" s="135"/>
      <c r="V83" s="135"/>
      <c r="W83" s="135"/>
      <c r="X83" s="135"/>
      <c r="Y83" s="135"/>
      <c r="Z83" s="118">
        <v>665296320</v>
      </c>
      <c r="AA83" s="118"/>
      <c r="AB83" s="118"/>
      <c r="AC83" s="118"/>
      <c r="AD83" s="118"/>
    </row>
    <row r="84" spans="3:30" s="82" customFormat="1" ht="12" customHeight="1">
      <c r="C84" s="104" t="s">
        <v>59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50">
        <v>0</v>
      </c>
      <c r="U84" s="150"/>
      <c r="V84" s="150"/>
      <c r="W84" s="150"/>
      <c r="X84" s="150"/>
      <c r="Y84" s="150"/>
      <c r="Z84" s="151">
        <v>0</v>
      </c>
      <c r="AA84" s="151"/>
      <c r="AB84" s="151"/>
      <c r="AC84" s="151"/>
      <c r="AD84" s="151"/>
    </row>
    <row r="85" spans="3:30" s="82" customFormat="1" ht="12" customHeight="1">
      <c r="C85" s="105" t="s">
        <v>97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24">
        <v>0</v>
      </c>
      <c r="U85" s="124"/>
      <c r="V85" s="124"/>
      <c r="W85" s="124"/>
      <c r="X85" s="124"/>
      <c r="Y85" s="124"/>
      <c r="Z85" s="125">
        <v>0</v>
      </c>
      <c r="AA85" s="125"/>
      <c r="AB85" s="125"/>
      <c r="AC85" s="125"/>
      <c r="AD85" s="125"/>
    </row>
    <row r="86" spans="3:30" s="82" customFormat="1" ht="12" customHeight="1">
      <c r="C86" s="105" t="s">
        <v>98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24">
        <v>0</v>
      </c>
      <c r="U86" s="124"/>
      <c r="V86" s="124"/>
      <c r="W86" s="124"/>
      <c r="X86" s="124"/>
      <c r="Y86" s="124"/>
      <c r="Z86" s="129">
        <v>665296320</v>
      </c>
      <c r="AA86" s="129"/>
      <c r="AB86" s="129"/>
      <c r="AC86" s="129"/>
      <c r="AD86" s="129"/>
    </row>
    <row r="87" spans="3:30" s="82" customFormat="1" ht="12" customHeight="1">
      <c r="C87" s="105" t="s">
        <v>64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24">
        <v>0</v>
      </c>
      <c r="U87" s="124"/>
      <c r="V87" s="124"/>
      <c r="W87" s="124"/>
      <c r="X87" s="124"/>
      <c r="Y87" s="124"/>
      <c r="Z87" s="125">
        <v>0</v>
      </c>
      <c r="AA87" s="125"/>
      <c r="AB87" s="125"/>
      <c r="AC87" s="125"/>
      <c r="AD87" s="125"/>
    </row>
    <row r="88" spans="3:30" s="82" customFormat="1" ht="12" customHeight="1">
      <c r="C88" s="105" t="s">
        <v>65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24">
        <v>0</v>
      </c>
      <c r="U88" s="124"/>
      <c r="V88" s="124"/>
      <c r="W88" s="124"/>
      <c r="X88" s="124"/>
      <c r="Y88" s="124"/>
      <c r="Z88" s="125">
        <v>0</v>
      </c>
      <c r="AA88" s="125"/>
      <c r="AB88" s="125"/>
      <c r="AC88" s="125"/>
      <c r="AD88" s="125"/>
    </row>
    <row r="89" spans="3:30" s="82" customFormat="1" ht="12" customHeight="1">
      <c r="C89" s="105" t="s">
        <v>99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48">
        <v>0</v>
      </c>
      <c r="U89" s="148"/>
      <c r="V89" s="148"/>
      <c r="W89" s="148"/>
      <c r="X89" s="148"/>
      <c r="Y89" s="148"/>
      <c r="Z89" s="149">
        <v>0</v>
      </c>
      <c r="AA89" s="149"/>
      <c r="AB89" s="149"/>
      <c r="AC89" s="149"/>
      <c r="AD89" s="149"/>
    </row>
    <row r="90" spans="3:30" s="82" customFormat="1" ht="12" customHeight="1">
      <c r="C90" s="104" t="s">
        <v>59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50">
        <v>0</v>
      </c>
      <c r="U90" s="150"/>
      <c r="V90" s="150"/>
      <c r="W90" s="150"/>
      <c r="X90" s="150"/>
      <c r="Y90" s="150"/>
      <c r="Z90" s="151">
        <v>0</v>
      </c>
      <c r="AA90" s="151"/>
      <c r="AB90" s="151"/>
      <c r="AC90" s="151"/>
      <c r="AD90" s="151"/>
    </row>
    <row r="91" spans="3:30" s="82" customFormat="1" ht="12.95" customHeight="1">
      <c r="C91" s="105" t="s">
        <v>100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24">
        <v>0</v>
      </c>
      <c r="U91" s="124"/>
      <c r="V91" s="124"/>
      <c r="W91" s="124"/>
      <c r="X91" s="124"/>
      <c r="Y91" s="124"/>
      <c r="Z91" s="125">
        <v>0</v>
      </c>
      <c r="AA91" s="125"/>
      <c r="AB91" s="125"/>
      <c r="AC91" s="125"/>
      <c r="AD91" s="125"/>
    </row>
    <row r="92" spans="3:30" s="82" customFormat="1" ht="11.1" customHeight="1">
      <c r="C92" s="158" t="s">
        <v>70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3" t="s">
        <v>131</v>
      </c>
      <c r="U92" s="153"/>
      <c r="V92" s="153"/>
      <c r="W92" s="153"/>
      <c r="X92" s="153"/>
      <c r="Y92" s="153"/>
      <c r="Z92" s="154" t="s">
        <v>131</v>
      </c>
      <c r="AA92" s="154"/>
      <c r="AB92" s="154"/>
      <c r="AC92" s="154"/>
      <c r="AD92" s="154"/>
    </row>
    <row r="93" spans="3:30" s="82" customFormat="1" ht="11.1" customHeight="1">
      <c r="C93" s="105" t="s">
        <v>101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24">
        <v>0</v>
      </c>
      <c r="U93" s="124"/>
      <c r="V93" s="124"/>
      <c r="W93" s="124"/>
      <c r="X93" s="124"/>
      <c r="Y93" s="124"/>
      <c r="Z93" s="125">
        <v>0</v>
      </c>
      <c r="AA93" s="125"/>
      <c r="AB93" s="125"/>
      <c r="AC93" s="125"/>
      <c r="AD93" s="125"/>
    </row>
    <row r="94" spans="3:30" s="82" customFormat="1" ht="12" customHeight="1">
      <c r="C94" s="105" t="s">
        <v>102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24">
        <v>0</v>
      </c>
      <c r="U94" s="124"/>
      <c r="V94" s="124"/>
      <c r="W94" s="124"/>
      <c r="X94" s="124"/>
      <c r="Y94" s="124"/>
      <c r="Z94" s="125">
        <v>0</v>
      </c>
      <c r="AA94" s="125"/>
      <c r="AB94" s="125"/>
      <c r="AC94" s="125"/>
      <c r="AD94" s="125"/>
    </row>
    <row r="95" spans="3:30" s="82" customFormat="1" ht="12" customHeight="1">
      <c r="C95" s="105" t="s">
        <v>103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24">
        <v>0</v>
      </c>
      <c r="U95" s="124"/>
      <c r="V95" s="124"/>
      <c r="W95" s="124"/>
      <c r="X95" s="124"/>
      <c r="Y95" s="124"/>
      <c r="Z95" s="125">
        <v>0</v>
      </c>
      <c r="AA95" s="125"/>
      <c r="AB95" s="125"/>
      <c r="AC95" s="125"/>
      <c r="AD95" s="125"/>
    </row>
    <row r="96" spans="3:30" s="82" customFormat="1" ht="24" customHeight="1">
      <c r="C96" s="141" t="s">
        <v>104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8">
        <v>0</v>
      </c>
      <c r="U96" s="148"/>
      <c r="V96" s="148"/>
      <c r="W96" s="148"/>
      <c r="X96" s="148"/>
      <c r="Y96" s="148"/>
      <c r="Z96" s="127">
        <v>665296320</v>
      </c>
      <c r="AA96" s="127"/>
      <c r="AB96" s="127"/>
      <c r="AC96" s="127"/>
      <c r="AD96" s="127"/>
    </row>
    <row r="97" spans="3:30" s="82" customFormat="1" ht="12" customHeight="1">
      <c r="C97" s="144" t="s">
        <v>105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62">
        <v>-19828233.960000001</v>
      </c>
      <c r="U97" s="162"/>
      <c r="V97" s="162"/>
      <c r="W97" s="162"/>
      <c r="X97" s="162"/>
      <c r="Y97" s="162"/>
      <c r="Z97" s="163">
        <v>960472.5</v>
      </c>
      <c r="AA97" s="163"/>
      <c r="AB97" s="163"/>
      <c r="AC97" s="163"/>
      <c r="AD97" s="163"/>
    </row>
    <row r="98" spans="3:30" s="82" customFormat="1" ht="24" customHeight="1">
      <c r="C98" s="144" t="s">
        <v>135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59" t="s">
        <v>131</v>
      </c>
      <c r="U98" s="159"/>
      <c r="V98" s="159"/>
      <c r="W98" s="159"/>
      <c r="X98" s="159"/>
      <c r="Y98" s="159"/>
      <c r="Z98" s="160" t="s">
        <v>131</v>
      </c>
      <c r="AA98" s="160"/>
      <c r="AB98" s="160"/>
      <c r="AC98" s="160"/>
      <c r="AD98" s="160"/>
    </row>
    <row r="99" spans="3:30" s="82" customFormat="1" ht="24" customHeight="1">
      <c r="C99" s="144" t="s">
        <v>136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61">
        <v>-32138816.949999999</v>
      </c>
      <c r="U99" s="161"/>
      <c r="V99" s="161"/>
      <c r="W99" s="161"/>
      <c r="X99" s="161"/>
      <c r="Y99" s="161"/>
      <c r="Z99" s="127">
        <v>75425172.739999995</v>
      </c>
      <c r="AA99" s="127"/>
      <c r="AB99" s="127"/>
      <c r="AC99" s="127"/>
      <c r="AD99" s="127"/>
    </row>
    <row r="100" spans="3:30" s="82" customFormat="1" ht="24.95" customHeight="1">
      <c r="C100" s="144" t="s">
        <v>137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26">
        <v>82664225.019999996</v>
      </c>
      <c r="U100" s="126"/>
      <c r="V100" s="126"/>
      <c r="W100" s="126"/>
      <c r="X100" s="126"/>
      <c r="Y100" s="126"/>
      <c r="Z100" s="127">
        <v>7239052.2800000003</v>
      </c>
      <c r="AA100" s="127"/>
      <c r="AB100" s="127"/>
      <c r="AC100" s="127"/>
      <c r="AD100" s="127"/>
    </row>
    <row r="101" spans="3:30" s="82" customFormat="1" ht="23.1" customHeight="1" thickBot="1">
      <c r="C101" s="165" t="s">
        <v>138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6">
        <v>50525408.07</v>
      </c>
      <c r="U101" s="166"/>
      <c r="V101" s="166"/>
      <c r="W101" s="166"/>
      <c r="X101" s="166"/>
      <c r="Y101" s="166"/>
      <c r="Z101" s="167">
        <v>82664225.019999996</v>
      </c>
      <c r="AA101" s="167"/>
      <c r="AB101" s="167"/>
      <c r="AC101" s="167"/>
      <c r="AD101" s="167"/>
    </row>
    <row r="102" spans="3:30" s="82" customFormat="1" ht="12.95" customHeight="1"/>
    <row r="105" spans="3:30" s="82" customFormat="1" ht="12" customHeight="1">
      <c r="C105" s="95" t="s">
        <v>139</v>
      </c>
      <c r="D105" s="95"/>
      <c r="E105" s="95"/>
      <c r="F105" s="95"/>
      <c r="G105" s="95"/>
      <c r="J105" s="119" t="s">
        <v>140</v>
      </c>
      <c r="K105" s="119"/>
      <c r="L105" s="119"/>
      <c r="M105" s="119"/>
      <c r="N105" s="119"/>
      <c r="O105" s="119"/>
      <c r="P105" s="119"/>
      <c r="Q105" s="119"/>
      <c r="S105" s="96"/>
      <c r="T105" s="96"/>
      <c r="U105" s="96"/>
    </row>
    <row r="106" spans="3:30" s="82" customFormat="1" ht="11.1" customHeight="1">
      <c r="J106" s="164" t="s">
        <v>141</v>
      </c>
      <c r="K106" s="164"/>
      <c r="L106" s="164"/>
      <c r="M106" s="164"/>
      <c r="N106" s="164"/>
      <c r="O106" s="164"/>
      <c r="P106" s="164"/>
      <c r="Q106" s="164"/>
      <c r="S106" s="97" t="s">
        <v>106</v>
      </c>
      <c r="T106" s="97"/>
      <c r="U106" s="97"/>
    </row>
    <row r="107" spans="3:30" s="82" customFormat="1" ht="11.1" customHeight="1"/>
    <row r="108" spans="3:30" s="82" customFormat="1" ht="11.1" customHeight="1"/>
    <row r="109" spans="3:30" s="82" customFormat="1" ht="24" customHeight="1">
      <c r="C109" s="98"/>
      <c r="D109" s="98"/>
      <c r="E109" s="98"/>
      <c r="F109" s="98"/>
      <c r="G109" s="98" t="s">
        <v>17</v>
      </c>
      <c r="J109" s="119" t="s">
        <v>142</v>
      </c>
      <c r="K109" s="119"/>
      <c r="L109" s="119"/>
      <c r="M109" s="119"/>
      <c r="N109" s="119"/>
      <c r="O109" s="119"/>
      <c r="P109" s="119"/>
      <c r="Q109" s="119"/>
      <c r="S109" s="96"/>
      <c r="T109" s="96"/>
      <c r="U109" s="96"/>
    </row>
    <row r="110" spans="3:30" s="82" customFormat="1" ht="11.1" customHeight="1">
      <c r="J110" s="164" t="s">
        <v>141</v>
      </c>
      <c r="K110" s="164"/>
      <c r="L110" s="164"/>
      <c r="M110" s="164"/>
      <c r="N110" s="164"/>
      <c r="O110" s="164"/>
      <c r="P110" s="164"/>
      <c r="Q110" s="164"/>
      <c r="S110" s="97" t="s">
        <v>106</v>
      </c>
      <c r="T110" s="97"/>
      <c r="U110" s="97"/>
    </row>
    <row r="111" spans="3:30" ht="11.1" customHeight="1"/>
    <row r="112" spans="3:30" ht="11.1" customHeight="1"/>
    <row r="113" spans="5:5" ht="11.1" customHeight="1"/>
    <row r="114" spans="5:5" ht="11.1" customHeight="1">
      <c r="E114" s="82" t="s">
        <v>107</v>
      </c>
    </row>
    <row r="115" spans="5:5" ht="11.1" customHeight="1">
      <c r="E115" s="82" t="s">
        <v>143</v>
      </c>
    </row>
    <row r="116" spans="5:5" ht="11.1" customHeight="1"/>
    <row r="117" spans="5:5" ht="11.1" customHeight="1"/>
    <row r="118" spans="5:5" ht="11.1" customHeight="1"/>
    <row r="119" spans="5:5" ht="11.1" customHeight="1"/>
    <row r="120" spans="5:5" ht="11.1" customHeight="1"/>
    <row r="121" spans="5:5" ht="11.1" customHeight="1"/>
    <row r="122" spans="5:5" s="82" customFormat="1" ht="11.1" customHeight="1"/>
  </sheetData>
  <mergeCells count="226">
    <mergeCell ref="J105:Q105"/>
    <mergeCell ref="J106:Q106"/>
    <mergeCell ref="J109:Q109"/>
    <mergeCell ref="J110:Q110"/>
    <mergeCell ref="C100:S100"/>
    <mergeCell ref="T100:Y100"/>
    <mergeCell ref="Z100:AD100"/>
    <mergeCell ref="C101:S101"/>
    <mergeCell ref="T101:Y101"/>
    <mergeCell ref="Z101:AD101"/>
    <mergeCell ref="C98:S98"/>
    <mergeCell ref="T98:Y98"/>
    <mergeCell ref="Z98:AD98"/>
    <mergeCell ref="C99:S99"/>
    <mergeCell ref="T99:Y99"/>
    <mergeCell ref="Z99:AD99"/>
    <mergeCell ref="C96:S96"/>
    <mergeCell ref="T96:Y96"/>
    <mergeCell ref="Z96:AD96"/>
    <mergeCell ref="C97:S97"/>
    <mergeCell ref="T97:Y97"/>
    <mergeCell ref="Z97:AD97"/>
    <mergeCell ref="C94:S94"/>
    <mergeCell ref="T94:Y94"/>
    <mergeCell ref="Z94:AD94"/>
    <mergeCell ref="C95:S95"/>
    <mergeCell ref="T95:Y95"/>
    <mergeCell ref="Z95:AD95"/>
    <mergeCell ref="C92:S92"/>
    <mergeCell ref="T92:Y92"/>
    <mergeCell ref="Z92:AD92"/>
    <mergeCell ref="C93:S93"/>
    <mergeCell ref="T93:Y93"/>
    <mergeCell ref="Z93:AD93"/>
    <mergeCell ref="C90:S90"/>
    <mergeCell ref="T90:Y90"/>
    <mergeCell ref="Z90:AD90"/>
    <mergeCell ref="C91:S91"/>
    <mergeCell ref="T91:Y91"/>
    <mergeCell ref="Z91:AD91"/>
    <mergeCell ref="C88:S88"/>
    <mergeCell ref="T88:Y88"/>
    <mergeCell ref="Z88:AD88"/>
    <mergeCell ref="C89:S89"/>
    <mergeCell ref="T89:Y89"/>
    <mergeCell ref="Z89:AD89"/>
    <mergeCell ref="C86:S86"/>
    <mergeCell ref="T86:Y86"/>
    <mergeCell ref="Z86:AD86"/>
    <mergeCell ref="C87:S87"/>
    <mergeCell ref="T87:Y87"/>
    <mergeCell ref="Z87:AD87"/>
    <mergeCell ref="C84:S84"/>
    <mergeCell ref="T84:Y84"/>
    <mergeCell ref="Z84:AD84"/>
    <mergeCell ref="C85:S85"/>
    <mergeCell ref="T85:Y85"/>
    <mergeCell ref="Z85:AD85"/>
    <mergeCell ref="C82:AD82"/>
    <mergeCell ref="C83:S83"/>
    <mergeCell ref="T83:Y83"/>
    <mergeCell ref="Z83:AD83"/>
    <mergeCell ref="C80:S80"/>
    <mergeCell ref="T80:Y80"/>
    <mergeCell ref="Z80:AD80"/>
    <mergeCell ref="C81:S81"/>
    <mergeCell ref="T81:Y81"/>
    <mergeCell ref="Z81:AD81"/>
    <mergeCell ref="C78:S78"/>
    <mergeCell ref="T78:Y78"/>
    <mergeCell ref="Z78:AD78"/>
    <mergeCell ref="C79:S79"/>
    <mergeCell ref="T79:Y79"/>
    <mergeCell ref="Z79:AD79"/>
    <mergeCell ref="T76:Y76"/>
    <mergeCell ref="Z76:AD76"/>
    <mergeCell ref="C77:S77"/>
    <mergeCell ref="T77:Y77"/>
    <mergeCell ref="Z77:AD77"/>
    <mergeCell ref="C76:S76"/>
    <mergeCell ref="T74:Y74"/>
    <mergeCell ref="Z74:AD74"/>
    <mergeCell ref="C75:S75"/>
    <mergeCell ref="T75:Y75"/>
    <mergeCell ref="Z75:AD75"/>
    <mergeCell ref="T72:Y72"/>
    <mergeCell ref="Z72:AD72"/>
    <mergeCell ref="C73:S73"/>
    <mergeCell ref="T73:Y73"/>
    <mergeCell ref="Z73:AD73"/>
    <mergeCell ref="C72:S72"/>
    <mergeCell ref="C74:S74"/>
    <mergeCell ref="T70:Y70"/>
    <mergeCell ref="Z70:AD70"/>
    <mergeCell ref="C71:S71"/>
    <mergeCell ref="T71:Y71"/>
    <mergeCell ref="Z71:AD71"/>
    <mergeCell ref="T68:Y68"/>
    <mergeCell ref="Z68:AD68"/>
    <mergeCell ref="C69:S69"/>
    <mergeCell ref="T69:Y69"/>
    <mergeCell ref="Z69:AD69"/>
    <mergeCell ref="C68:S68"/>
    <mergeCell ref="C70:S70"/>
    <mergeCell ref="T66:Y66"/>
    <mergeCell ref="Z66:AD66"/>
    <mergeCell ref="C67:S67"/>
    <mergeCell ref="T67:Y67"/>
    <mergeCell ref="Z67:AD67"/>
    <mergeCell ref="T64:Y64"/>
    <mergeCell ref="Z64:AD64"/>
    <mergeCell ref="C65:S65"/>
    <mergeCell ref="T65:Y65"/>
    <mergeCell ref="Z65:AD65"/>
    <mergeCell ref="C64:S64"/>
    <mergeCell ref="C66:S66"/>
    <mergeCell ref="T60:Y60"/>
    <mergeCell ref="Z60:AD60"/>
    <mergeCell ref="C61:S61"/>
    <mergeCell ref="T61:Y61"/>
    <mergeCell ref="Z61:AD61"/>
    <mergeCell ref="T58:Y58"/>
    <mergeCell ref="Z58:AD58"/>
    <mergeCell ref="C59:S59"/>
    <mergeCell ref="T59:Y59"/>
    <mergeCell ref="Z59:AD59"/>
    <mergeCell ref="C58:S58"/>
    <mergeCell ref="C60:S60"/>
    <mergeCell ref="T56:Y56"/>
    <mergeCell ref="Z56:AD56"/>
    <mergeCell ref="C57:S57"/>
    <mergeCell ref="T57:Y57"/>
    <mergeCell ref="Z57:AD57"/>
    <mergeCell ref="T54:Y54"/>
    <mergeCell ref="Z54:AD54"/>
    <mergeCell ref="C55:S55"/>
    <mergeCell ref="T55:Y55"/>
    <mergeCell ref="Z55:AD55"/>
    <mergeCell ref="C54:S54"/>
    <mergeCell ref="C56:S56"/>
    <mergeCell ref="C52:S52"/>
    <mergeCell ref="T52:Y52"/>
    <mergeCell ref="Z52:AD52"/>
    <mergeCell ref="C53:S53"/>
    <mergeCell ref="T53:Y53"/>
    <mergeCell ref="Z53:AD53"/>
    <mergeCell ref="C50:S50"/>
    <mergeCell ref="T50:Y50"/>
    <mergeCell ref="Z50:AD50"/>
    <mergeCell ref="C51:S51"/>
    <mergeCell ref="T51:Y51"/>
    <mergeCell ref="Z51:AD51"/>
    <mergeCell ref="T46:Y46"/>
    <mergeCell ref="Z46:AD46"/>
    <mergeCell ref="C47:AD47"/>
    <mergeCell ref="C48:S48"/>
    <mergeCell ref="T48:Y48"/>
    <mergeCell ref="Z48:AD48"/>
    <mergeCell ref="T44:Y44"/>
    <mergeCell ref="Z44:AD44"/>
    <mergeCell ref="C45:S45"/>
    <mergeCell ref="T45:Y45"/>
    <mergeCell ref="Z45:AD45"/>
    <mergeCell ref="T42:Y42"/>
    <mergeCell ref="Z42:AD42"/>
    <mergeCell ref="C43:S43"/>
    <mergeCell ref="T43:Y43"/>
    <mergeCell ref="Z43:AD43"/>
    <mergeCell ref="T40:Y40"/>
    <mergeCell ref="Z40:AD40"/>
    <mergeCell ref="C41:S41"/>
    <mergeCell ref="T41:Y41"/>
    <mergeCell ref="Z41:AD41"/>
    <mergeCell ref="T37:Y37"/>
    <mergeCell ref="Z37:AD37"/>
    <mergeCell ref="C38:S38"/>
    <mergeCell ref="C39:S39"/>
    <mergeCell ref="T39:Y39"/>
    <mergeCell ref="Z39:AD39"/>
    <mergeCell ref="T35:Y35"/>
    <mergeCell ref="Z35:AD35"/>
    <mergeCell ref="C36:S36"/>
    <mergeCell ref="T36:Y36"/>
    <mergeCell ref="Z36:AD36"/>
    <mergeCell ref="T33:Y33"/>
    <mergeCell ref="Z33:AD33"/>
    <mergeCell ref="C34:S34"/>
    <mergeCell ref="T34:Y34"/>
    <mergeCell ref="Z34:AD34"/>
    <mergeCell ref="T31:Y31"/>
    <mergeCell ref="Z31:AD31"/>
    <mergeCell ref="C32:S32"/>
    <mergeCell ref="T32:Y32"/>
    <mergeCell ref="Z32:AD32"/>
    <mergeCell ref="T27:Y27"/>
    <mergeCell ref="Z27:AD27"/>
    <mergeCell ref="C28:AD28"/>
    <mergeCell ref="C29:S29"/>
    <mergeCell ref="T29:Y29"/>
    <mergeCell ref="Z29:AD29"/>
    <mergeCell ref="L21:AC21"/>
    <mergeCell ref="E23:AC23"/>
    <mergeCell ref="C26:S26"/>
    <mergeCell ref="T26:Y26"/>
    <mergeCell ref="Z26:AD26"/>
    <mergeCell ref="C27:S27"/>
    <mergeCell ref="L12:AC12"/>
    <mergeCell ref="L14:AC14"/>
    <mergeCell ref="L16:AC16"/>
    <mergeCell ref="E18:AC18"/>
    <mergeCell ref="C19:V19"/>
    <mergeCell ref="T2:AF2"/>
    <mergeCell ref="T3:AF3"/>
    <mergeCell ref="T4:AF4"/>
    <mergeCell ref="B6:S6"/>
    <mergeCell ref="T6:AB6"/>
    <mergeCell ref="C49:S49"/>
    <mergeCell ref="C30:S30"/>
    <mergeCell ref="C31:S31"/>
    <mergeCell ref="C33:S33"/>
    <mergeCell ref="C35:S35"/>
    <mergeCell ref="C37:S37"/>
    <mergeCell ref="C40:S40"/>
    <mergeCell ref="C42:S42"/>
    <mergeCell ref="C44:S44"/>
    <mergeCell ref="C46:S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Meruyert Akhenbekova</cp:lastModifiedBy>
  <cp:lastPrinted>2022-05-13T10:03:02Z</cp:lastPrinted>
  <dcterms:created xsi:type="dcterms:W3CDTF">2016-05-13T18:34:15Z</dcterms:created>
  <dcterms:modified xsi:type="dcterms:W3CDTF">2022-05-25T11:02:14Z</dcterms:modified>
</cp:coreProperties>
</file>