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na.sultasheva\Desktop\Мои документы\ОТЧЕТЫ\KASE\Отчеты КАSE\2017\1 кв 2017 г\"/>
    </mc:Choice>
  </mc:AlternateContent>
  <bookViews>
    <workbookView xWindow="0" yWindow="0" windowWidth="15270" windowHeight="4650" tabRatio="832" activeTab="3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  <sheet name="Акции" sheetId="13" r:id="rId5"/>
  </sheets>
  <calcPr calcId="162913" calcOnSave="0"/>
</workbook>
</file>

<file path=xl/calcChain.xml><?xml version="1.0" encoding="utf-8"?>
<calcChain xmlns="http://schemas.openxmlformats.org/spreadsheetml/2006/main">
  <c r="E28" i="11" l="1"/>
  <c r="E13" i="11"/>
  <c r="D12" i="13" l="1"/>
  <c r="D9" i="13"/>
  <c r="C12" i="13"/>
  <c r="C9" i="13"/>
  <c r="E56" i="11" l="1"/>
  <c r="D28" i="11"/>
  <c r="D56" i="11"/>
  <c r="A8" i="11"/>
  <c r="G23" i="5"/>
  <c r="D54" i="1"/>
  <c r="E24" i="2" l="1"/>
  <c r="D24" i="2"/>
  <c r="E54" i="1"/>
  <c r="E20" i="11" l="1"/>
  <c r="D13" i="11"/>
  <c r="D20" i="11"/>
  <c r="E24" i="1"/>
  <c r="D24" i="1"/>
  <c r="E13" i="2"/>
  <c r="E26" i="2" s="1"/>
  <c r="E28" i="2" s="1"/>
  <c r="D13" i="2"/>
  <c r="D26" i="2" s="1"/>
  <c r="D28" i="2" s="1"/>
  <c r="D45" i="2" s="1"/>
  <c r="E10" i="11"/>
  <c r="I10" i="5"/>
  <c r="E8" i="2"/>
  <c r="B9" i="5"/>
  <c r="E72" i="1"/>
  <c r="E74" i="1" s="1"/>
  <c r="E65" i="1"/>
  <c r="E55" i="1"/>
  <c r="E41" i="1"/>
  <c r="E57" i="11"/>
  <c r="E51" i="11"/>
  <c r="E63" i="11" s="1"/>
  <c r="C25" i="5"/>
  <c r="C13" i="5"/>
  <c r="D31" i="11"/>
  <c r="D40" i="11"/>
  <c r="D51" i="11"/>
  <c r="D57" i="11"/>
  <c r="E40" i="11"/>
  <c r="E31" i="11"/>
  <c r="D72" i="1"/>
  <c r="D74" i="1" s="1"/>
  <c r="D41" i="1"/>
  <c r="G13" i="5"/>
  <c r="G19" i="5" s="1"/>
  <c r="D55" i="1"/>
  <c r="C16" i="5"/>
  <c r="D22" i="5"/>
  <c r="E22" i="5"/>
  <c r="F22" i="5"/>
  <c r="C22" i="5"/>
  <c r="D16" i="5"/>
  <c r="F16" i="5"/>
  <c r="E16" i="5"/>
  <c r="I14" i="5"/>
  <c r="I24" i="5"/>
  <c r="D15" i="5"/>
  <c r="E15" i="5"/>
  <c r="F15" i="5"/>
  <c r="F20" i="5"/>
  <c r="F21" i="5" s="1"/>
  <c r="F25" i="5" s="1"/>
  <c r="D65" i="1"/>
  <c r="D20" i="5"/>
  <c r="D21" i="5" s="1"/>
  <c r="E20" i="5"/>
  <c r="E21" i="5" s="1"/>
  <c r="E25" i="5" s="1"/>
  <c r="I15" i="5"/>
  <c r="E49" i="11" l="1"/>
  <c r="D49" i="11"/>
  <c r="E29" i="11"/>
  <c r="D63" i="11"/>
  <c r="I13" i="5"/>
  <c r="E75" i="1"/>
  <c r="D75" i="1"/>
  <c r="C19" i="5"/>
  <c r="I19" i="5" s="1"/>
  <c r="E42" i="1"/>
  <c r="D42" i="1"/>
  <c r="D46" i="2"/>
  <c r="G17" i="5"/>
  <c r="D25" i="5"/>
  <c r="I21" i="5"/>
  <c r="E45" i="2"/>
  <c r="E46" i="2" s="1"/>
  <c r="D29" i="11"/>
  <c r="I20" i="5"/>
  <c r="D64" i="11" l="1"/>
  <c r="D66" i="11" s="1"/>
  <c r="E64" i="11"/>
  <c r="E66" i="11" s="1"/>
  <c r="G22" i="5"/>
  <c r="I23" i="5"/>
  <c r="I17" i="5"/>
  <c r="G16" i="5"/>
  <c r="I16" i="5" s="1"/>
  <c r="I25" i="5" l="1"/>
  <c r="I22" i="5"/>
</calcChain>
</file>

<file path=xl/sharedStrings.xml><?xml version="1.0" encoding="utf-8"?>
<sst xmlns="http://schemas.openxmlformats.org/spreadsheetml/2006/main" count="314" uniqueCount="225">
  <si>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</si>
  <si>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</si>
  <si>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</si>
  <si>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</si>
  <si>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</si>
  <si>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</si>
  <si>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</si>
  <si>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</si>
  <si>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</si>
  <si>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</si>
  <si>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</si>
  <si>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</si>
  <si>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</si>
  <si>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</si>
  <si>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</si>
  <si>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</si>
  <si>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</si>
  <si>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</si>
  <si>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</si>
  <si>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</si>
  <si>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</si>
  <si>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</si>
  <si>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</si>
  <si>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</si>
  <si>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</si>
  <si>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</si>
  <si>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</si>
  <si>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</si>
  <si>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</si>
  <si>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</si>
  <si>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</si>
  <si>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</si>
  <si>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</si>
  <si>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</si>
  <si>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</si>
  <si>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</si>
  <si>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</si>
  <si>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</si>
  <si>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</si>
  <si>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</si>
  <si>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</si>
  <si>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</si>
  <si>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</si>
  <si>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</si>
  <si>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</si>
  <si>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</si>
  <si>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</si>
  <si>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</si>
  <si>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</si>
  <si>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</si>
  <si>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</si>
  <si>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</si>
  <si>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</si>
  <si>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</si>
  <si>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</si>
  <si>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</si>
  <si>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</si>
  <si>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</si>
  <si>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</si>
  <si>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</si>
  <si>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</si>
  <si>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</si>
  <si>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</si>
  <si>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</si>
  <si>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</si>
  <si>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</si>
  <si>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</si>
  <si>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</si>
  <si>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</si>
  <si>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</si>
  <si>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</si>
  <si>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</si>
  <si>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</si>
  <si>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</si>
  <si>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</si>
  <si>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</si>
  <si>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</si>
  <si>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</si>
  <si>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</si>
  <si>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</si>
  <si>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</si>
  <si>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</si>
  <si>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</si>
  <si>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</si>
  <si>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</si>
  <si>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</si>
  <si>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</si>
  <si>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</si>
  <si>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</si>
  <si>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</si>
  <si>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</si>
  <si>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</si>
  <si>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неконсолидированная</t>
  </si>
  <si>
    <t>ОБЯЗАТЕЛЬСТВО И КАПИТАЛ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</si>
  <si>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</si>
  <si>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</si>
  <si>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</si>
  <si>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</si>
  <si>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</si>
  <si>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</si>
  <si>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</si>
  <si>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</si>
  <si>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</si>
  <si>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</si>
  <si>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</si>
  <si>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</si>
  <si>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</si>
  <si>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</si>
  <si>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</si>
  <si>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</si>
  <si>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</si>
  <si>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</si>
  <si>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</si>
  <si>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Прим.</t>
  </si>
  <si>
    <t>Доля неконтро-лирующих собственников</t>
  </si>
  <si>
    <t>Код стр.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</si>
  <si>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</si>
  <si>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</si>
  <si>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</si>
  <si>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</si>
  <si>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</si>
  <si>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</si>
  <si>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</si>
  <si>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</si>
  <si>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</si>
  <si>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</si>
  <si>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</si>
  <si>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</si>
  <si>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</si>
  <si>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</si>
  <si>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</si>
  <si>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</si>
  <si>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</si>
  <si>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</si>
  <si>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</si>
  <si>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</si>
  <si>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</si>
  <si>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</si>
  <si>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</si>
  <si>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</si>
  <si>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</si>
  <si>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</si>
  <si>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</si>
  <si>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</si>
  <si>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</si>
  <si>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</si>
  <si>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</si>
  <si>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</si>
  <si>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</si>
  <si>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</si>
  <si>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</si>
  <si>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</si>
  <si>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</si>
  <si>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</si>
  <si>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</si>
  <si>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</si>
  <si>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</si>
  <si>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</si>
  <si>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</si>
  <si>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</si>
  <si>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</si>
  <si>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</si>
  <si>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</si>
  <si>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</si>
  <si>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</si>
  <si>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</si>
  <si>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</si>
  <si>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</si>
  <si>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</si>
  <si>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</si>
  <si>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</si>
  <si>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</si>
  <si>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</si>
  <si>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</si>
  <si>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</si>
  <si>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</si>
  <si>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</si>
  <si>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</si>
  <si>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</si>
  <si>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</si>
  <si>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</si>
  <si>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</si>
  <si>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</si>
  <si>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</si>
  <si>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</si>
  <si>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</si>
  <si>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</si>
  <si>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</si>
  <si>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</si>
  <si>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</si>
  <si>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</si>
  <si>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</si>
  <si>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</si>
  <si>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Эмиссия акций</t>
  </si>
  <si>
    <t>Сальдо на 1 января предыдущего года</t>
  </si>
  <si>
    <t>Сальдо на 1 января  отчетного года</t>
  </si>
  <si>
    <t>тыс. тенге</t>
  </si>
  <si>
    <t>Балансовая стоимость одной акции, в тенге</t>
  </si>
  <si>
    <t>Базовая разводненная прибыль</t>
  </si>
  <si>
    <t xml:space="preserve">                                                             по состоянию на "31" марта  2017  года</t>
  </si>
  <si>
    <t xml:space="preserve">Главный бухгалтер Султашева Ж.Р.                                         </t>
  </si>
  <si>
    <t xml:space="preserve">Президент Сейдуллаев А.А. </t>
  </si>
  <si>
    <t xml:space="preserve">(фамилия, имя, отчество)                          </t>
  </si>
  <si>
    <t>(подпись)</t>
  </si>
  <si>
    <t xml:space="preserve">(фамилия, имя, отчество)                          </t>
  </si>
  <si>
    <t xml:space="preserve">              Отчет о финансовом положении</t>
  </si>
  <si>
    <t>На начало отчетного периода</t>
  </si>
  <si>
    <t xml:space="preserve">На конец             отчетного периода </t>
  </si>
  <si>
    <t>На конец               отчетного периода</t>
  </si>
  <si>
    <t xml:space="preserve">Текущие налоговые активы </t>
  </si>
  <si>
    <t xml:space="preserve">Текущие налоговые обязательства </t>
  </si>
  <si>
    <t>Прибыль (убыток) после налогообложения от прекращенной деятельности</t>
  </si>
  <si>
    <t xml:space="preserve">за предыдущий период </t>
  </si>
  <si>
    <t xml:space="preserve">за отчетный   период </t>
  </si>
  <si>
    <t xml:space="preserve">        Отчет о совокупном доходе</t>
  </si>
  <si>
    <t xml:space="preserve">за год заканчивающийся 31 марта 2017  года </t>
  </si>
  <si>
    <t>Сальдо на 31  марта  отчетного года</t>
  </si>
  <si>
    <t>Сальдо на 31 декабря  предыдущего года</t>
  </si>
  <si>
    <t xml:space="preserve">                                                                           Отчет о движении денег</t>
  </si>
  <si>
    <t xml:space="preserve">На конец отчетного периода </t>
  </si>
  <si>
    <t xml:space="preserve">                                                                                  (прямой метод)</t>
  </si>
  <si>
    <t xml:space="preserve">                                                          Отчет об изменениях в собственном капитале</t>
  </si>
  <si>
    <t>Дата 21.04.2017.</t>
  </si>
  <si>
    <t>Дата  21.04.2017.</t>
  </si>
  <si>
    <t>Дата   21.04.2017.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</si>
</sst>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Georgia"/>
      <family val="1"/>
      <charset val="204"/>
    </font>
    <font>
      <b/>
      <sz val="12"/>
      <color rgb="FF000080"/>
      <name val="Georgia"/>
      <family val="1"/>
      <charset val="204"/>
    </font>
    <font>
      <b/>
      <sz val="10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4"/>
      <color rgb="FF000080"/>
      <name val="Georgia"/>
      <family val="1"/>
      <charset val="204"/>
    </font>
    <font>
      <sz val="10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sz val="12"/>
      <name val="Georgia"/>
      <family val="1"/>
      <charset val="204"/>
    </font>
    <font>
      <b/>
      <sz val="12"/>
      <name val="Georgia"/>
      <family val="1"/>
      <charset val="204"/>
    </font>
    <font>
      <sz val="12"/>
      <color theme="0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3" fontId="8" fillId="0" borderId="1" xfId="0" applyNumberFormat="1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top" wrapText="1"/>
    </xf>
    <xf numFmtId="0" fontId="5" fillId="0" borderId="0" xfId="0" applyFont="1"/>
    <xf numFmtId="3" fontId="7" fillId="0" borderId="17" xfId="0" applyNumberFormat="1" applyFont="1" applyFill="1" applyBorder="1"/>
    <xf numFmtId="3" fontId="6" fillId="0" borderId="0" xfId="0" applyNumberFormat="1" applyFont="1" applyFill="1"/>
    <xf numFmtId="0" fontId="7" fillId="0" borderId="0" xfId="0" applyFont="1" applyAlignment="1">
      <alignment horizontal="left"/>
    </xf>
    <xf numFmtId="0" fontId="6" fillId="0" borderId="17" xfId="0" applyFont="1" applyFill="1" applyBorder="1"/>
    <xf numFmtId="0" fontId="10" fillId="0" borderId="0" xfId="0" applyFont="1"/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vertical="top" wrapText="1"/>
    </xf>
    <xf numFmtId="3" fontId="8" fillId="0" borderId="25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3" fontId="8" fillId="0" borderId="24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top" wrapText="1"/>
    </xf>
    <xf numFmtId="3" fontId="6" fillId="0" borderId="26" xfId="0" applyNumberFormat="1" applyFont="1" applyBorder="1" applyAlignment="1">
      <alignment vertical="top" wrapText="1"/>
    </xf>
    <xf numFmtId="3" fontId="6" fillId="0" borderId="27" xfId="0" applyNumberFormat="1" applyFont="1" applyBorder="1" applyAlignment="1">
      <alignment vertical="top" wrapText="1"/>
    </xf>
    <xf numFmtId="3" fontId="6" fillId="0" borderId="24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43" fontId="14" fillId="0" borderId="0" xfId="1" applyFont="1" applyFill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 applyProtection="1">
      <alignment vertical="center"/>
      <protection locked="0"/>
    </xf>
    <xf numFmtId="164" fontId="13" fillId="0" borderId="11" xfId="1" applyNumberFormat="1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64" fontId="13" fillId="0" borderId="12" xfId="1" applyNumberFormat="1" applyFont="1" applyFill="1" applyBorder="1" applyAlignment="1">
      <alignment vertical="center"/>
    </xf>
    <xf numFmtId="164" fontId="13" fillId="0" borderId="37" xfId="1" applyNumberFormat="1" applyFont="1" applyFill="1" applyBorder="1" applyAlignment="1">
      <alignment vertical="center"/>
    </xf>
    <xf numFmtId="164" fontId="0" fillId="0" borderId="0" xfId="1" applyNumberFormat="1" applyFont="1"/>
    <xf numFmtId="0" fontId="2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vertical="top" wrapText="1"/>
    </xf>
    <xf numFmtId="3" fontId="6" fillId="0" borderId="25" xfId="0" applyNumberFormat="1" applyFont="1" applyFill="1" applyBorder="1" applyAlignment="1">
      <alignment vertical="top" wrapText="1"/>
    </xf>
    <xf numFmtId="164" fontId="0" fillId="0" borderId="1" xfId="1" applyNumberFormat="1" applyFont="1" applyBorder="1"/>
    <xf numFmtId="0" fontId="13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vertical="center"/>
    </xf>
    <xf numFmtId="164" fontId="13" fillId="0" borderId="9" xfId="1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3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topLeftCell="A19" zoomScaleNormal="100" workbookViewId="0">
      <selection activeCell="B82" sqref="B82"/>
    </sheetView>
  </sheetViews>
  <sheetFormatPr defaultRowHeight="21.75" customHeight="1" x14ac:dyDescent="0.2"/>
  <cols>
    <col min="1" max="1" width="1.140625" style="3" customWidth="1"/>
    <col min="2" max="2" width="62.42578125" style="29" customWidth="1"/>
    <col min="3" max="3" width="10.7109375" style="3" customWidth="1"/>
    <col min="4" max="5" width="23.85546875" style="4" customWidth="1"/>
    <col min="6" max="6" width="13.140625" style="3" bestFit="1" customWidth="1"/>
    <col min="7" max="7" width="9.140625" style="3" customWidth="1"/>
    <col min="8" max="16384" width="9.140625" style="3"/>
  </cols>
  <sheetData>
    <row r="1" spans="2:5" ht="21.75" customHeight="1" x14ac:dyDescent="0.2">
      <c r="E1" s="5"/>
    </row>
    <row r="2" spans="2:5" ht="21.75" customHeight="1" x14ac:dyDescent="0.2">
      <c r="E2" s="5"/>
    </row>
    <row r="3" spans="2:5" ht="21.75" customHeight="1" x14ac:dyDescent="0.2">
      <c r="B3" s="1" t="s">
        <v>82</v>
      </c>
      <c r="C3" s="7" t="s">
        <v>88</v>
      </c>
    </row>
    <row r="4" spans="2:5" ht="21.75" customHeight="1" x14ac:dyDescent="0.2">
      <c r="B4" s="1" t="s">
        <v>83</v>
      </c>
      <c r="C4" s="7" t="s">
        <v>90</v>
      </c>
    </row>
    <row r="5" spans="2:5" ht="21.75" customHeight="1" x14ac:dyDescent="0.2">
      <c r="B5" s="1" t="s">
        <v>84</v>
      </c>
      <c r="C5" s="7" t="s">
        <v>87</v>
      </c>
    </row>
    <row r="6" spans="2:5" ht="21.75" customHeight="1" x14ac:dyDescent="0.2">
      <c r="B6" s="1" t="s">
        <v>85</v>
      </c>
      <c r="C6" s="7" t="s">
        <v>92</v>
      </c>
    </row>
    <row r="7" spans="2:5" ht="21.75" customHeight="1" x14ac:dyDescent="0.2">
      <c r="B7" s="1" t="s">
        <v>86</v>
      </c>
      <c r="C7" s="7" t="s">
        <v>89</v>
      </c>
    </row>
    <row r="8" spans="2:5" ht="28.5" customHeight="1" x14ac:dyDescent="0.25">
      <c r="B8" s="140" t="s">
        <v>205</v>
      </c>
      <c r="C8" s="140"/>
      <c r="D8" s="140"/>
      <c r="E8" s="140"/>
    </row>
    <row r="9" spans="2:5" ht="21.75" customHeight="1" x14ac:dyDescent="0.2">
      <c r="B9" s="141" t="s">
        <v>199</v>
      </c>
      <c r="C9" s="141"/>
      <c r="D9" s="141"/>
      <c r="E9" s="8" t="s">
        <v>196</v>
      </c>
    </row>
    <row r="10" spans="2:5" ht="21.75" customHeight="1" thickBot="1" x14ac:dyDescent="0.25">
      <c r="D10" s="146"/>
      <c r="E10" s="146"/>
    </row>
    <row r="11" spans="2:5" ht="21.75" customHeight="1" x14ac:dyDescent="0.2">
      <c r="B11" s="147" t="s">
        <v>91</v>
      </c>
      <c r="C11" s="144" t="s">
        <v>113</v>
      </c>
      <c r="D11" s="144" t="s">
        <v>207</v>
      </c>
      <c r="E11" s="144" t="s">
        <v>206</v>
      </c>
    </row>
    <row r="12" spans="2:5" ht="36" customHeight="1" x14ac:dyDescent="0.2">
      <c r="B12" s="148"/>
      <c r="C12" s="145"/>
      <c r="D12" s="145"/>
      <c r="E12" s="145"/>
    </row>
    <row r="13" spans="2:5" ht="21.75" customHeight="1" x14ac:dyDescent="0.2">
      <c r="B13" s="30" t="s">
        <v>1</v>
      </c>
      <c r="C13" s="9"/>
      <c r="D13" s="10"/>
      <c r="E13" s="10"/>
    </row>
    <row r="14" spans="2:5" ht="21.75" customHeight="1" x14ac:dyDescent="0.2">
      <c r="B14" s="31" t="s">
        <v>2</v>
      </c>
      <c r="C14" s="11">
        <v>4</v>
      </c>
      <c r="D14" s="12">
        <v>3621554</v>
      </c>
      <c r="E14" s="12">
        <v>2946299</v>
      </c>
    </row>
    <row r="15" spans="2:5" ht="18" customHeight="1" x14ac:dyDescent="0.2">
      <c r="B15" s="31" t="s">
        <v>56</v>
      </c>
      <c r="C15" s="11"/>
      <c r="D15" s="12"/>
      <c r="E15" s="12"/>
    </row>
    <row r="16" spans="2:5" ht="21.75" customHeight="1" x14ac:dyDescent="0.2">
      <c r="B16" s="31" t="s">
        <v>3</v>
      </c>
      <c r="C16" s="11"/>
      <c r="D16" s="12"/>
      <c r="E16" s="12"/>
    </row>
    <row r="17" spans="2:7" ht="33.75" customHeight="1" x14ac:dyDescent="0.2">
      <c r="B17" s="31" t="s">
        <v>57</v>
      </c>
      <c r="C17" s="11"/>
      <c r="D17" s="12"/>
      <c r="E17" s="12"/>
    </row>
    <row r="18" spans="2:7" ht="21.75" customHeight="1" x14ac:dyDescent="0.2">
      <c r="B18" s="31" t="s">
        <v>58</v>
      </c>
      <c r="C18" s="11"/>
      <c r="D18" s="12"/>
      <c r="E18" s="12"/>
    </row>
    <row r="19" spans="2:7" ht="21.75" customHeight="1" x14ac:dyDescent="0.2">
      <c r="B19" s="31" t="s">
        <v>4</v>
      </c>
      <c r="C19" s="11"/>
      <c r="D19" s="12"/>
      <c r="E19" s="12"/>
    </row>
    <row r="20" spans="2:7" ht="30" customHeight="1" x14ac:dyDescent="0.2">
      <c r="B20" s="31" t="s">
        <v>59</v>
      </c>
      <c r="C20" s="11">
        <v>8</v>
      </c>
      <c r="D20" s="12">
        <v>149966</v>
      </c>
      <c r="E20" s="12">
        <v>1370831</v>
      </c>
      <c r="G20" s="13"/>
    </row>
    <row r="21" spans="2:7" ht="21.75" customHeight="1" x14ac:dyDescent="0.2">
      <c r="B21" s="31" t="s">
        <v>209</v>
      </c>
      <c r="C21" s="11"/>
      <c r="D21" s="12">
        <v>35020</v>
      </c>
      <c r="E21" s="12">
        <v>78</v>
      </c>
    </row>
    <row r="22" spans="2:7" ht="21.75" customHeight="1" x14ac:dyDescent="0.2">
      <c r="B22" s="31" t="s">
        <v>5</v>
      </c>
      <c r="C22" s="11">
        <v>5</v>
      </c>
      <c r="D22" s="12">
        <v>92676</v>
      </c>
      <c r="E22" s="12">
        <v>92883</v>
      </c>
      <c r="G22" s="13"/>
    </row>
    <row r="23" spans="2:7" ht="21.75" customHeight="1" x14ac:dyDescent="0.2">
      <c r="B23" s="31" t="s">
        <v>6</v>
      </c>
      <c r="C23" s="11">
        <v>6</v>
      </c>
      <c r="D23" s="12">
        <v>51584</v>
      </c>
      <c r="E23" s="12">
        <v>94560</v>
      </c>
      <c r="G23" s="13"/>
    </row>
    <row r="24" spans="2:7" ht="21.75" customHeight="1" x14ac:dyDescent="0.2">
      <c r="B24" s="30" t="s">
        <v>97</v>
      </c>
      <c r="C24" s="9"/>
      <c r="D24" s="14">
        <f>SUM(D14:D23)</f>
        <v>3950800</v>
      </c>
      <c r="E24" s="14">
        <f>SUM(E14:E23)</f>
        <v>4504651</v>
      </c>
    </row>
    <row r="25" spans="2:7" ht="28.5" customHeight="1" x14ac:dyDescent="0.2">
      <c r="B25" s="31" t="s">
        <v>105</v>
      </c>
      <c r="C25" s="11"/>
      <c r="D25" s="12"/>
      <c r="E25" s="12"/>
    </row>
    <row r="26" spans="2:7" ht="21.75" customHeight="1" x14ac:dyDescent="0.2">
      <c r="B26" s="30" t="s">
        <v>7</v>
      </c>
      <c r="C26" s="9"/>
      <c r="D26" s="14"/>
      <c r="E26" s="14"/>
    </row>
    <row r="27" spans="2:7" ht="21.75" customHeight="1" x14ac:dyDescent="0.2">
      <c r="B27" s="31" t="s">
        <v>56</v>
      </c>
      <c r="C27" s="11"/>
      <c r="D27" s="12"/>
      <c r="E27" s="12"/>
    </row>
    <row r="28" spans="2:7" ht="21.75" customHeight="1" x14ac:dyDescent="0.2">
      <c r="B28" s="31" t="s">
        <v>3</v>
      </c>
      <c r="C28" s="11"/>
      <c r="D28" s="12"/>
      <c r="E28" s="12"/>
    </row>
    <row r="29" spans="2:7" ht="35.25" customHeight="1" x14ac:dyDescent="0.2">
      <c r="B29" s="31" t="s">
        <v>57</v>
      </c>
      <c r="C29" s="11"/>
      <c r="D29" s="12"/>
      <c r="E29" s="12"/>
    </row>
    <row r="30" spans="2:7" ht="21.75" customHeight="1" x14ac:dyDescent="0.2">
      <c r="B30" s="31" t="s">
        <v>58</v>
      </c>
      <c r="C30" s="11"/>
      <c r="D30" s="12"/>
      <c r="E30" s="12"/>
    </row>
    <row r="31" spans="2:7" ht="21.75" customHeight="1" x14ac:dyDescent="0.2">
      <c r="B31" s="31" t="s">
        <v>8</v>
      </c>
      <c r="C31" s="11"/>
      <c r="D31" s="12"/>
      <c r="E31" s="12"/>
    </row>
    <row r="32" spans="2:7" ht="30.75" customHeight="1" x14ac:dyDescent="0.2">
      <c r="B32" s="31" t="s">
        <v>65</v>
      </c>
      <c r="C32" s="11">
        <v>7</v>
      </c>
      <c r="D32" s="12">
        <v>319387</v>
      </c>
      <c r="E32" s="12">
        <v>319387</v>
      </c>
      <c r="G32" s="13"/>
    </row>
    <row r="33" spans="2:7" ht="30.75" customHeight="1" x14ac:dyDescent="0.2">
      <c r="B33" s="31" t="s">
        <v>60</v>
      </c>
      <c r="C33" s="11"/>
      <c r="D33" s="12"/>
      <c r="E33" s="12"/>
      <c r="G33" s="13"/>
    </row>
    <row r="34" spans="2:7" ht="21.75" customHeight="1" x14ac:dyDescent="0.2">
      <c r="B34" s="31" t="s">
        <v>9</v>
      </c>
      <c r="C34" s="11"/>
      <c r="D34" s="12"/>
      <c r="E34" s="12"/>
      <c r="G34" s="13"/>
    </row>
    <row r="35" spans="2:7" ht="21.75" customHeight="1" x14ac:dyDescent="0.2">
      <c r="B35" s="31" t="s">
        <v>10</v>
      </c>
      <c r="C35" s="11">
        <v>2</v>
      </c>
      <c r="D35" s="12">
        <v>92608</v>
      </c>
      <c r="E35" s="12">
        <v>80535</v>
      </c>
      <c r="F35" s="13"/>
      <c r="G35" s="13"/>
    </row>
    <row r="36" spans="2:7" ht="21.75" customHeight="1" x14ac:dyDescent="0.2">
      <c r="B36" s="31" t="s">
        <v>11</v>
      </c>
      <c r="C36" s="11"/>
      <c r="D36" s="12"/>
      <c r="E36" s="12"/>
      <c r="G36" s="13"/>
    </row>
    <row r="37" spans="2:7" ht="21.75" customHeight="1" x14ac:dyDescent="0.2">
      <c r="B37" s="31" t="s">
        <v>12</v>
      </c>
      <c r="C37" s="11">
        <v>3</v>
      </c>
      <c r="D37" s="12">
        <v>5227660</v>
      </c>
      <c r="E37" s="12">
        <v>4903040</v>
      </c>
      <c r="F37" s="13"/>
      <c r="G37" s="13"/>
    </row>
    <row r="38" spans="2:7" ht="21.75" customHeight="1" x14ac:dyDescent="0.2">
      <c r="B38" s="31" t="s">
        <v>13</v>
      </c>
      <c r="C38" s="11">
        <v>1</v>
      </c>
      <c r="D38" s="12">
        <v>78055</v>
      </c>
      <c r="E38" s="12">
        <v>78477</v>
      </c>
      <c r="G38" s="13"/>
    </row>
    <row r="39" spans="2:7" ht="21.75" customHeight="1" x14ac:dyDescent="0.2">
      <c r="B39" s="31" t="s">
        <v>14</v>
      </c>
      <c r="C39" s="11"/>
      <c r="D39" s="12"/>
      <c r="E39" s="12"/>
      <c r="G39" s="13"/>
    </row>
    <row r="40" spans="2:7" ht="21.75" customHeight="1" x14ac:dyDescent="0.2">
      <c r="B40" s="31" t="s">
        <v>15</v>
      </c>
      <c r="C40" s="11">
        <v>2</v>
      </c>
      <c r="D40" s="12">
        <v>564890</v>
      </c>
      <c r="E40" s="12">
        <v>564890</v>
      </c>
      <c r="G40" s="13"/>
    </row>
    <row r="41" spans="2:7" ht="21.75" customHeight="1" x14ac:dyDescent="0.2">
      <c r="B41" s="30" t="s">
        <v>98</v>
      </c>
      <c r="C41" s="9"/>
      <c r="D41" s="14">
        <f>SUM(D27:D40)</f>
        <v>6282600</v>
      </c>
      <c r="E41" s="14">
        <f>SUM(E27:E40)</f>
        <v>5946329</v>
      </c>
    </row>
    <row r="42" spans="2:7" ht="21.75" customHeight="1" thickBot="1" x14ac:dyDescent="0.25">
      <c r="B42" s="32" t="s">
        <v>99</v>
      </c>
      <c r="C42" s="15"/>
      <c r="D42" s="16">
        <f>D24+D25+D41</f>
        <v>10233400</v>
      </c>
      <c r="E42" s="16">
        <f>E24+E25+E41</f>
        <v>10450980</v>
      </c>
    </row>
    <row r="43" spans="2:7" s="17" customFormat="1" ht="21.75" customHeight="1" thickBot="1" x14ac:dyDescent="0.25">
      <c r="B43" s="33"/>
      <c r="C43" s="18"/>
      <c r="D43" s="19"/>
      <c r="E43" s="19"/>
    </row>
    <row r="44" spans="2:7" s="20" customFormat="1" ht="21.75" customHeight="1" x14ac:dyDescent="0.25">
      <c r="B44" s="142" t="s">
        <v>93</v>
      </c>
      <c r="C44" s="21"/>
      <c r="D44" s="144" t="s">
        <v>208</v>
      </c>
      <c r="E44" s="144" t="s">
        <v>206</v>
      </c>
    </row>
    <row r="45" spans="2:7" s="20" customFormat="1" ht="21.75" customHeight="1" x14ac:dyDescent="0.25">
      <c r="B45" s="143"/>
      <c r="C45" s="22"/>
      <c r="D45" s="145"/>
      <c r="E45" s="145"/>
    </row>
    <row r="46" spans="2:7" ht="21.75" customHeight="1" x14ac:dyDescent="0.2">
      <c r="B46" s="30" t="s">
        <v>16</v>
      </c>
      <c r="C46" s="9"/>
      <c r="D46" s="12"/>
      <c r="E46" s="12"/>
    </row>
    <row r="47" spans="2:7" ht="21.75" customHeight="1" x14ac:dyDescent="0.2">
      <c r="B47" s="31" t="s">
        <v>17</v>
      </c>
      <c r="C47" s="11">
        <v>10</v>
      </c>
      <c r="D47" s="12"/>
      <c r="E47" s="12"/>
      <c r="G47" s="13"/>
    </row>
    <row r="48" spans="2:7" ht="21.75" customHeight="1" x14ac:dyDescent="0.2">
      <c r="B48" s="31" t="s">
        <v>3</v>
      </c>
      <c r="C48" s="11"/>
      <c r="D48" s="12"/>
      <c r="E48" s="12"/>
      <c r="G48" s="13"/>
    </row>
    <row r="49" spans="2:7" ht="21.75" customHeight="1" x14ac:dyDescent="0.2">
      <c r="B49" s="31" t="s">
        <v>64</v>
      </c>
      <c r="C49" s="11"/>
      <c r="D49" s="12"/>
      <c r="E49" s="12"/>
      <c r="G49" s="13"/>
    </row>
    <row r="50" spans="2:7" ht="28.5" customHeight="1" x14ac:dyDescent="0.2">
      <c r="B50" s="31" t="s">
        <v>66</v>
      </c>
      <c r="C50" s="11">
        <v>11</v>
      </c>
      <c r="D50" s="12">
        <v>15588</v>
      </c>
      <c r="E50" s="12">
        <v>7750</v>
      </c>
      <c r="G50" s="13"/>
    </row>
    <row r="51" spans="2:7" ht="21.75" customHeight="1" x14ac:dyDescent="0.2">
      <c r="B51" s="31" t="s">
        <v>18</v>
      </c>
      <c r="C51" s="11"/>
      <c r="D51" s="12"/>
      <c r="E51" s="12"/>
      <c r="G51" s="13"/>
    </row>
    <row r="52" spans="2:7" ht="30" customHeight="1" x14ac:dyDescent="0.2">
      <c r="B52" s="35" t="s">
        <v>210</v>
      </c>
      <c r="C52" s="11"/>
      <c r="D52" s="12">
        <v>22930</v>
      </c>
      <c r="E52" s="12">
        <v>10920</v>
      </c>
      <c r="G52" s="13"/>
    </row>
    <row r="53" spans="2:7" ht="21.75" customHeight="1" x14ac:dyDescent="0.2">
      <c r="B53" s="31" t="s">
        <v>19</v>
      </c>
      <c r="C53" s="11"/>
      <c r="D53" s="12"/>
      <c r="E53" s="12"/>
      <c r="G53" s="13"/>
    </row>
    <row r="54" spans="2:7" ht="21.75" customHeight="1" x14ac:dyDescent="0.2">
      <c r="B54" s="31" t="s">
        <v>20</v>
      </c>
      <c r="C54" s="11">
        <v>12</v>
      </c>
      <c r="D54" s="12">
        <f>3512+34150</f>
        <v>37662</v>
      </c>
      <c r="E54" s="12">
        <f>3749+34150</f>
        <v>37899</v>
      </c>
      <c r="G54" s="13"/>
    </row>
    <row r="55" spans="2:7" ht="21.75" customHeight="1" x14ac:dyDescent="0.2">
      <c r="B55" s="30" t="s">
        <v>100</v>
      </c>
      <c r="C55" s="9"/>
      <c r="D55" s="14">
        <f>SUM(D47:D54)</f>
        <v>76180</v>
      </c>
      <c r="E55" s="14">
        <f>SUM(E47:E54)</f>
        <v>56569</v>
      </c>
      <c r="G55" s="13"/>
    </row>
    <row r="56" spans="2:7" ht="28.5" customHeight="1" x14ac:dyDescent="0.2">
      <c r="B56" s="31" t="s">
        <v>61</v>
      </c>
      <c r="C56" s="11"/>
      <c r="D56" s="12"/>
      <c r="E56" s="12"/>
    </row>
    <row r="57" spans="2:7" ht="21.75" customHeight="1" x14ac:dyDescent="0.2">
      <c r="B57" s="30" t="s">
        <v>21</v>
      </c>
      <c r="C57" s="9"/>
      <c r="D57" s="12"/>
      <c r="E57" s="12"/>
    </row>
    <row r="58" spans="2:7" ht="21.75" customHeight="1" x14ac:dyDescent="0.2">
      <c r="B58" s="31" t="s">
        <v>17</v>
      </c>
      <c r="C58" s="11">
        <v>10</v>
      </c>
      <c r="D58" s="12"/>
      <c r="E58" s="12"/>
    </row>
    <row r="59" spans="2:7" ht="21.75" customHeight="1" x14ac:dyDescent="0.2">
      <c r="B59" s="31" t="s">
        <v>3</v>
      </c>
      <c r="C59" s="11"/>
      <c r="D59" s="12"/>
      <c r="E59" s="12"/>
    </row>
    <row r="60" spans="2:7" ht="21.75" customHeight="1" x14ac:dyDescent="0.2">
      <c r="B60" s="31" t="s">
        <v>62</v>
      </c>
      <c r="C60" s="11"/>
      <c r="D60" s="12"/>
      <c r="E60" s="12"/>
    </row>
    <row r="61" spans="2:7" ht="27.75" customHeight="1" x14ac:dyDescent="0.2">
      <c r="B61" s="31" t="s">
        <v>63</v>
      </c>
      <c r="C61" s="11"/>
      <c r="D61" s="12">
        <v>9161</v>
      </c>
      <c r="E61" s="12">
        <v>9161</v>
      </c>
    </row>
    <row r="62" spans="2:7" ht="21.75" customHeight="1" x14ac:dyDescent="0.2">
      <c r="B62" s="31" t="s">
        <v>22</v>
      </c>
      <c r="D62" s="12"/>
      <c r="E62" s="12"/>
    </row>
    <row r="63" spans="2:7" ht="21.75" customHeight="1" x14ac:dyDescent="0.2">
      <c r="B63" s="31" t="s">
        <v>23</v>
      </c>
      <c r="C63" s="11"/>
      <c r="D63" s="12"/>
      <c r="E63" s="12"/>
    </row>
    <row r="64" spans="2:7" ht="21.75" customHeight="1" x14ac:dyDescent="0.2">
      <c r="B64" s="31" t="s">
        <v>24</v>
      </c>
      <c r="C64" s="11">
        <v>13</v>
      </c>
      <c r="D64" s="12">
        <v>1938808</v>
      </c>
      <c r="E64" s="12">
        <v>1989799</v>
      </c>
    </row>
    <row r="65" spans="2:7" ht="21.75" customHeight="1" x14ac:dyDescent="0.2">
      <c r="B65" s="30" t="s">
        <v>101</v>
      </c>
      <c r="C65" s="9"/>
      <c r="D65" s="14">
        <f>SUM(D58:D64)</f>
        <v>1947969</v>
      </c>
      <c r="E65" s="14">
        <f>SUM(E58:E64)</f>
        <v>1998960</v>
      </c>
    </row>
    <row r="66" spans="2:7" ht="21.75" customHeight="1" x14ac:dyDescent="0.2">
      <c r="B66" s="30" t="s">
        <v>25</v>
      </c>
      <c r="C66" s="9"/>
      <c r="D66" s="12"/>
      <c r="E66" s="12"/>
    </row>
    <row r="67" spans="2:7" ht="21.75" customHeight="1" x14ac:dyDescent="0.2">
      <c r="B67" s="31" t="s">
        <v>26</v>
      </c>
      <c r="C67" s="11">
        <v>9</v>
      </c>
      <c r="D67" s="12">
        <v>10751303</v>
      </c>
      <c r="E67" s="12">
        <v>10751303</v>
      </c>
    </row>
    <row r="68" spans="2:7" ht="21.75" customHeight="1" x14ac:dyDescent="0.2">
      <c r="B68" s="31" t="s">
        <v>27</v>
      </c>
      <c r="C68" s="11"/>
      <c r="D68" s="12"/>
      <c r="E68" s="12"/>
    </row>
    <row r="69" spans="2:7" ht="21.75" customHeight="1" x14ac:dyDescent="0.2">
      <c r="B69" s="31" t="s">
        <v>28</v>
      </c>
      <c r="C69" s="11"/>
      <c r="D69" s="12"/>
      <c r="E69" s="12"/>
    </row>
    <row r="70" spans="2:7" ht="21.75" customHeight="1" x14ac:dyDescent="0.2">
      <c r="B70" s="31" t="s">
        <v>29</v>
      </c>
      <c r="C70" s="11"/>
      <c r="D70" s="12"/>
      <c r="E70" s="12"/>
      <c r="F70" s="13"/>
    </row>
    <row r="71" spans="2:7" ht="21.75" customHeight="1" x14ac:dyDescent="0.2">
      <c r="B71" s="31" t="s">
        <v>67</v>
      </c>
      <c r="C71" s="11"/>
      <c r="D71" s="12">
        <v>-2542052</v>
      </c>
      <c r="E71" s="12">
        <v>-2355852</v>
      </c>
      <c r="F71" s="13"/>
    </row>
    <row r="72" spans="2:7" ht="30" customHeight="1" x14ac:dyDescent="0.2">
      <c r="B72" s="30" t="s">
        <v>102</v>
      </c>
      <c r="C72" s="9"/>
      <c r="D72" s="14">
        <f>D67+D71</f>
        <v>8209251</v>
      </c>
      <c r="E72" s="14">
        <f>E67+E71</f>
        <v>8395451</v>
      </c>
    </row>
    <row r="73" spans="2:7" ht="21.75" customHeight="1" x14ac:dyDescent="0.2">
      <c r="B73" s="31" t="s">
        <v>30</v>
      </c>
      <c r="C73" s="11"/>
      <c r="D73" s="12"/>
      <c r="E73" s="12"/>
    </row>
    <row r="74" spans="2:7" ht="21.75" customHeight="1" x14ac:dyDescent="0.2">
      <c r="B74" s="30" t="s">
        <v>103</v>
      </c>
      <c r="C74" s="9"/>
      <c r="D74" s="14">
        <f>D72</f>
        <v>8209251</v>
      </c>
      <c r="E74" s="14">
        <f>E72</f>
        <v>8395451</v>
      </c>
    </row>
    <row r="75" spans="2:7" ht="21.75" customHeight="1" thickBot="1" x14ac:dyDescent="0.25">
      <c r="B75" s="32" t="s">
        <v>104</v>
      </c>
      <c r="C75" s="15"/>
      <c r="D75" s="16">
        <f>D55+D65+D74</f>
        <v>10233400</v>
      </c>
      <c r="E75" s="16">
        <f>E55+E65+E74</f>
        <v>10450980</v>
      </c>
      <c r="G75" s="13"/>
    </row>
    <row r="76" spans="2:7" ht="21.75" customHeight="1" thickBot="1" x14ac:dyDescent="0.25">
      <c r="B76" s="125" t="s">
        <v>197</v>
      </c>
      <c r="C76" s="126">
        <v>18</v>
      </c>
      <c r="D76" s="127">
        <v>67759</v>
      </c>
      <c r="E76" s="128">
        <v>69308</v>
      </c>
      <c r="G76" s="13"/>
    </row>
    <row r="77" spans="2:7" ht="21.75" customHeight="1" x14ac:dyDescent="0.2">
      <c r="B77" s="33"/>
      <c r="C77" s="18"/>
      <c r="D77" s="23"/>
      <c r="E77" s="23"/>
    </row>
    <row r="78" spans="2:7" ht="21.75" customHeight="1" x14ac:dyDescent="0.2">
      <c r="B78" s="2" t="s">
        <v>201</v>
      </c>
      <c r="C78" s="24"/>
      <c r="D78" s="25"/>
      <c r="E78" s="26"/>
      <c r="F78" s="13"/>
    </row>
    <row r="79" spans="2:7" ht="21.75" customHeight="1" x14ac:dyDescent="0.2">
      <c r="B79" s="34" t="s">
        <v>202</v>
      </c>
      <c r="C79" s="27"/>
      <c r="D79" s="26" t="s">
        <v>203</v>
      </c>
    </row>
    <row r="80" spans="2:7" ht="21.75" customHeight="1" x14ac:dyDescent="0.2">
      <c r="B80" s="1" t="s">
        <v>31</v>
      </c>
      <c r="C80" s="6"/>
    </row>
    <row r="81" spans="2:5" ht="21.75" customHeight="1" x14ac:dyDescent="0.2">
      <c r="B81" s="2" t="s">
        <v>200</v>
      </c>
      <c r="C81" s="24"/>
      <c r="D81" s="28"/>
    </row>
    <row r="82" spans="2:5" ht="21.75" customHeight="1" x14ac:dyDescent="0.2">
      <c r="B82" s="1" t="s">
        <v>204</v>
      </c>
      <c r="C82" s="6"/>
      <c r="D82" s="4" t="s">
        <v>203</v>
      </c>
    </row>
    <row r="84" spans="2:5" ht="21.75" customHeight="1" x14ac:dyDescent="0.2">
      <c r="B84" s="29" t="s">
        <v>222</v>
      </c>
      <c r="D84" s="26"/>
      <c r="E84" s="26"/>
    </row>
    <row r="85" spans="2:5" ht="21.75" customHeight="1" x14ac:dyDescent="0.2">
      <c r="D85" s="26"/>
      <c r="E85" s="26"/>
    </row>
    <row r="86" spans="2:5" ht="21.75" customHeight="1" x14ac:dyDescent="0.2">
      <c r="D86" s="26"/>
    </row>
  </sheetData>
  <mergeCells count="10">
    <mergeCell ref="B8:E8"/>
    <mergeCell ref="B9:D9"/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19685039370078741" right="0.19685039370078741" top="0.31496062992125984" bottom="0.23622047244094491" header="0.31496062992125984" footer="0.31496062992125984"/>
  <pageSetup paperSize="9" scale="8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37" workbookViewId="0">
      <selection activeCell="B56" sqref="B56"/>
    </sheetView>
  </sheetViews>
  <sheetFormatPr defaultRowHeight="15" x14ac:dyDescent="0.2"/>
  <cols>
    <col min="1" max="1" width="2.5703125" style="3" customWidth="1"/>
    <col min="2" max="2" width="60.28515625" style="47" customWidth="1"/>
    <col min="3" max="3" width="7.42578125" style="37" customWidth="1"/>
    <col min="4" max="4" width="24" style="4" customWidth="1"/>
    <col min="5" max="5" width="24.7109375" style="4" customWidth="1"/>
    <col min="6" max="6" width="9.7109375" style="3" bestFit="1" customWidth="1"/>
    <col min="7" max="16384" width="9.140625" style="3"/>
  </cols>
  <sheetData>
    <row r="1" spans="1:6" x14ac:dyDescent="0.2">
      <c r="A1" s="1" t="s">
        <v>82</v>
      </c>
      <c r="B1" s="46"/>
      <c r="C1" s="43" t="s">
        <v>88</v>
      </c>
      <c r="D1" s="44"/>
      <c r="E1" s="29"/>
      <c r="F1" s="29"/>
    </row>
    <row r="2" spans="1:6" x14ac:dyDescent="0.2">
      <c r="A2" s="1" t="s">
        <v>83</v>
      </c>
      <c r="B2" s="46"/>
      <c r="C2" s="43" t="s">
        <v>90</v>
      </c>
      <c r="D2" s="44"/>
      <c r="E2" s="29"/>
      <c r="F2" s="29"/>
    </row>
    <row r="3" spans="1:6" x14ac:dyDescent="0.2">
      <c r="A3" s="1" t="s">
        <v>84</v>
      </c>
      <c r="B3" s="46"/>
      <c r="C3" s="43" t="s">
        <v>87</v>
      </c>
      <c r="D3" s="44"/>
      <c r="E3" s="29"/>
      <c r="F3" s="29"/>
    </row>
    <row r="4" spans="1:6" x14ac:dyDescent="0.2">
      <c r="A4" s="1" t="s">
        <v>85</v>
      </c>
      <c r="B4" s="104"/>
      <c r="C4" s="43" t="s">
        <v>92</v>
      </c>
      <c r="D4" s="44"/>
      <c r="E4" s="29"/>
      <c r="F4" s="29"/>
    </row>
    <row r="5" spans="1:6" x14ac:dyDescent="0.2">
      <c r="A5" s="1" t="s">
        <v>86</v>
      </c>
      <c r="B5" s="46"/>
      <c r="C5" s="43" t="s">
        <v>89</v>
      </c>
      <c r="D5" s="44"/>
      <c r="E5" s="29"/>
      <c r="F5" s="29"/>
    </row>
    <row r="6" spans="1:6" ht="24.75" customHeight="1" x14ac:dyDescent="0.2">
      <c r="B6" s="149" t="s">
        <v>214</v>
      </c>
      <c r="C6" s="149"/>
      <c r="D6" s="149"/>
      <c r="E6" s="149"/>
      <c r="F6" s="29"/>
    </row>
    <row r="7" spans="1:6" ht="21.75" customHeight="1" x14ac:dyDescent="0.2">
      <c r="B7" s="141" t="s">
        <v>215</v>
      </c>
      <c r="C7" s="141"/>
      <c r="D7" s="141"/>
      <c r="E7" s="141"/>
      <c r="F7" s="29"/>
    </row>
    <row r="8" spans="1:6" ht="21.75" customHeight="1" thickBot="1" x14ac:dyDescent="0.25">
      <c r="C8" s="45"/>
      <c r="D8" s="44"/>
      <c r="E8" s="36" t="str">
        <f>ББ!E9</f>
        <v>тыс. тенге</v>
      </c>
      <c r="F8" s="29"/>
    </row>
    <row r="9" spans="1:6" s="20" customFormat="1" ht="12" customHeight="1" x14ac:dyDescent="0.25">
      <c r="B9" s="150" t="s">
        <v>32</v>
      </c>
      <c r="C9" s="144" t="s">
        <v>113</v>
      </c>
      <c r="D9" s="144" t="s">
        <v>213</v>
      </c>
      <c r="E9" s="153" t="s">
        <v>212</v>
      </c>
    </row>
    <row r="10" spans="1:6" s="20" customFormat="1" ht="27.75" customHeight="1" x14ac:dyDescent="0.25">
      <c r="B10" s="151"/>
      <c r="C10" s="155"/>
      <c r="D10" s="145"/>
      <c r="E10" s="154" t="s">
        <v>0</v>
      </c>
    </row>
    <row r="11" spans="1:6" ht="22.5" customHeight="1" x14ac:dyDescent="0.2">
      <c r="B11" s="48" t="s">
        <v>33</v>
      </c>
      <c r="C11" s="11"/>
      <c r="D11" s="12"/>
      <c r="E11" s="12"/>
    </row>
    <row r="12" spans="1:6" ht="22.5" customHeight="1" x14ac:dyDescent="0.2">
      <c r="B12" s="48" t="s">
        <v>68</v>
      </c>
      <c r="C12" s="11"/>
      <c r="D12" s="12"/>
      <c r="E12" s="12"/>
    </row>
    <row r="13" spans="1:6" ht="22.5" customHeight="1" x14ac:dyDescent="0.2">
      <c r="B13" s="49" t="s">
        <v>106</v>
      </c>
      <c r="C13" s="9"/>
      <c r="D13" s="14">
        <f>D11-D12</f>
        <v>0</v>
      </c>
      <c r="E13" s="14">
        <f>E11-E12</f>
        <v>0</v>
      </c>
    </row>
    <row r="14" spans="1:6" ht="22.5" customHeight="1" x14ac:dyDescent="0.2">
      <c r="B14" s="48" t="s">
        <v>34</v>
      </c>
      <c r="C14" s="11"/>
      <c r="D14" s="12"/>
      <c r="E14" s="12"/>
    </row>
    <row r="15" spans="1:6" ht="22.5" customHeight="1" x14ac:dyDescent="0.2">
      <c r="B15" s="48" t="s">
        <v>35</v>
      </c>
      <c r="C15" s="11">
        <v>16</v>
      </c>
      <c r="D15" s="12">
        <v>95229</v>
      </c>
      <c r="E15" s="12">
        <v>95129</v>
      </c>
    </row>
    <row r="16" spans="1:6" ht="22.5" customHeight="1" x14ac:dyDescent="0.2">
      <c r="B16" s="48" t="s">
        <v>36</v>
      </c>
      <c r="C16" s="38">
        <v>17</v>
      </c>
      <c r="D16" s="12">
        <v>273074</v>
      </c>
      <c r="E16" s="12">
        <v>119948</v>
      </c>
    </row>
    <row r="17" spans="2:5" ht="22.5" customHeight="1" x14ac:dyDescent="0.2">
      <c r="B17" s="48" t="s">
        <v>37</v>
      </c>
      <c r="C17" s="38">
        <v>14</v>
      </c>
      <c r="D17" s="12">
        <v>166966</v>
      </c>
      <c r="E17" s="12">
        <v>118923</v>
      </c>
    </row>
    <row r="18" spans="2:5" ht="22.5" customHeight="1" x14ac:dyDescent="0.2">
      <c r="B18" s="48" t="s">
        <v>107</v>
      </c>
      <c r="C18" s="38"/>
      <c r="D18" s="12"/>
      <c r="E18" s="12"/>
    </row>
    <row r="19" spans="2:5" ht="22.5" customHeight="1" x14ac:dyDescent="0.2">
      <c r="B19" s="48" t="s">
        <v>38</v>
      </c>
      <c r="C19" s="11"/>
      <c r="D19" s="12">
        <v>15137</v>
      </c>
      <c r="E19" s="12">
        <v>1</v>
      </c>
    </row>
    <row r="20" spans="2:5" ht="22.5" customHeight="1" x14ac:dyDescent="0.2">
      <c r="B20" s="48" t="s">
        <v>39</v>
      </c>
      <c r="C20" s="11"/>
      <c r="D20" s="12"/>
      <c r="E20" s="12"/>
    </row>
    <row r="21" spans="2:5" ht="43.5" customHeight="1" x14ac:dyDescent="0.2">
      <c r="B21" s="48" t="s">
        <v>69</v>
      </c>
      <c r="C21" s="11"/>
      <c r="D21" s="12"/>
      <c r="E21" s="12"/>
    </row>
    <row r="22" spans="2:5" ht="22.5" customHeight="1" x14ac:dyDescent="0.2">
      <c r="B22" s="48" t="s">
        <v>40</v>
      </c>
      <c r="C22" s="11">
        <v>15</v>
      </c>
      <c r="D22" s="12"/>
      <c r="E22" s="12"/>
    </row>
    <row r="23" spans="2:5" ht="22.5" customHeight="1" x14ac:dyDescent="0.2">
      <c r="B23" s="48" t="s">
        <v>41</v>
      </c>
      <c r="C23" s="11"/>
      <c r="D23" s="12"/>
      <c r="E23" s="12"/>
    </row>
    <row r="24" spans="2:5" ht="22.5" customHeight="1" x14ac:dyDescent="0.2">
      <c r="B24" s="49" t="s">
        <v>108</v>
      </c>
      <c r="C24" s="9"/>
      <c r="D24" s="14">
        <f>D19+D17-D15-D16</f>
        <v>-186200</v>
      </c>
      <c r="E24" s="14">
        <f>E19+E17-E15-E16</f>
        <v>-96153</v>
      </c>
    </row>
    <row r="25" spans="2:5" ht="22.5" customHeight="1" x14ac:dyDescent="0.2">
      <c r="B25" s="48" t="s">
        <v>42</v>
      </c>
      <c r="C25" s="11"/>
      <c r="D25" s="12"/>
      <c r="E25" s="12"/>
    </row>
    <row r="26" spans="2:5" ht="36" customHeight="1" x14ac:dyDescent="0.2">
      <c r="B26" s="49" t="s">
        <v>109</v>
      </c>
      <c r="C26" s="9"/>
      <c r="D26" s="14">
        <f>D24-D25</f>
        <v>-186200</v>
      </c>
      <c r="E26" s="14">
        <f>E24-E25</f>
        <v>-96153</v>
      </c>
    </row>
    <row r="27" spans="2:5" ht="30" customHeight="1" x14ac:dyDescent="0.2">
      <c r="B27" s="48" t="s">
        <v>211</v>
      </c>
      <c r="C27" s="11"/>
      <c r="D27" s="12"/>
      <c r="E27" s="12"/>
    </row>
    <row r="28" spans="2:5" ht="22.5" customHeight="1" x14ac:dyDescent="0.2">
      <c r="B28" s="49" t="s">
        <v>110</v>
      </c>
      <c r="C28" s="9"/>
      <c r="D28" s="14">
        <f>D26+D27</f>
        <v>-186200</v>
      </c>
      <c r="E28" s="14">
        <f>E26+E27</f>
        <v>-96153</v>
      </c>
    </row>
    <row r="29" spans="2:5" ht="22.5" customHeight="1" x14ac:dyDescent="0.2">
      <c r="B29" s="48" t="s">
        <v>43</v>
      </c>
      <c r="C29" s="11"/>
      <c r="D29" s="12"/>
      <c r="E29" s="12"/>
    </row>
    <row r="30" spans="2:5" ht="22.5" customHeight="1" x14ac:dyDescent="0.2">
      <c r="B30" s="48" t="s">
        <v>44</v>
      </c>
      <c r="C30" s="11"/>
      <c r="D30" s="12"/>
      <c r="E30" s="12"/>
    </row>
    <row r="31" spans="2:5" ht="22.5" customHeight="1" x14ac:dyDescent="0.2">
      <c r="B31" s="48" t="s">
        <v>94</v>
      </c>
      <c r="C31" s="11"/>
      <c r="D31" s="12"/>
      <c r="E31" s="12"/>
    </row>
    <row r="32" spans="2:5" ht="22.5" customHeight="1" x14ac:dyDescent="0.2">
      <c r="B32" s="48" t="s">
        <v>45</v>
      </c>
      <c r="C32" s="11"/>
      <c r="D32" s="12"/>
      <c r="E32" s="12"/>
    </row>
    <row r="33" spans="2:6" ht="22.5" customHeight="1" x14ac:dyDescent="0.2">
      <c r="B33" s="48" t="s">
        <v>46</v>
      </c>
      <c r="C33" s="11"/>
      <c r="D33" s="12"/>
      <c r="E33" s="12"/>
    </row>
    <row r="34" spans="2:6" ht="31.5" customHeight="1" x14ac:dyDescent="0.2">
      <c r="B34" s="48" t="s">
        <v>70</v>
      </c>
      <c r="C34" s="11"/>
      <c r="D34" s="12"/>
      <c r="E34" s="12"/>
    </row>
    <row r="35" spans="2:6" ht="22.5" customHeight="1" x14ac:dyDescent="0.2">
      <c r="B35" s="48" t="s">
        <v>47</v>
      </c>
      <c r="C35" s="11"/>
      <c r="D35" s="152"/>
      <c r="E35" s="152"/>
    </row>
    <row r="36" spans="2:6" ht="31.5" customHeight="1" x14ac:dyDescent="0.2">
      <c r="B36" s="48" t="s">
        <v>71</v>
      </c>
      <c r="C36" s="11"/>
      <c r="D36" s="152"/>
      <c r="E36" s="152"/>
    </row>
    <row r="37" spans="2:6" ht="31.5" customHeight="1" x14ac:dyDescent="0.2">
      <c r="B37" s="48" t="s">
        <v>72</v>
      </c>
      <c r="C37" s="11"/>
      <c r="D37" s="12"/>
      <c r="E37" s="12"/>
    </row>
    <row r="38" spans="2:6" ht="28.5" customHeight="1" x14ac:dyDescent="0.2">
      <c r="B38" s="48" t="s">
        <v>73</v>
      </c>
      <c r="C38" s="11"/>
      <c r="D38" s="12"/>
      <c r="E38" s="12"/>
    </row>
    <row r="39" spans="2:6" ht="22.5" customHeight="1" x14ac:dyDescent="0.2">
      <c r="B39" s="48" t="s">
        <v>48</v>
      </c>
      <c r="C39" s="11"/>
      <c r="D39" s="12"/>
      <c r="E39" s="12"/>
    </row>
    <row r="40" spans="2:6" ht="28.5" customHeight="1" x14ac:dyDescent="0.2">
      <c r="B40" s="48" t="s">
        <v>74</v>
      </c>
      <c r="C40" s="11"/>
      <c r="D40" s="12"/>
      <c r="E40" s="12"/>
    </row>
    <row r="41" spans="2:6" ht="22.5" customHeight="1" x14ac:dyDescent="0.2">
      <c r="B41" s="48" t="s">
        <v>75</v>
      </c>
      <c r="C41" s="11"/>
      <c r="D41" s="12"/>
      <c r="E41" s="12"/>
    </row>
    <row r="42" spans="2:6" ht="19.5" customHeight="1" x14ac:dyDescent="0.2">
      <c r="B42" s="48" t="s">
        <v>76</v>
      </c>
      <c r="C42" s="11"/>
      <c r="D42" s="12"/>
      <c r="E42" s="12"/>
    </row>
    <row r="43" spans="2:6" ht="28.5" customHeight="1" x14ac:dyDescent="0.2">
      <c r="B43" s="48" t="s">
        <v>77</v>
      </c>
      <c r="C43" s="11"/>
      <c r="D43" s="12"/>
      <c r="E43" s="12"/>
    </row>
    <row r="44" spans="2:6" ht="27.75" customHeight="1" x14ac:dyDescent="0.2">
      <c r="B44" s="48" t="s">
        <v>78</v>
      </c>
      <c r="C44" s="11"/>
      <c r="D44" s="12"/>
      <c r="E44" s="12"/>
    </row>
    <row r="45" spans="2:6" ht="22.5" customHeight="1" thickBot="1" x14ac:dyDescent="0.25">
      <c r="B45" s="49" t="s">
        <v>96</v>
      </c>
      <c r="C45" s="9"/>
      <c r="D45" s="14">
        <f>D28</f>
        <v>-186200</v>
      </c>
      <c r="E45" s="14">
        <f>E28</f>
        <v>-96153</v>
      </c>
    </row>
    <row r="46" spans="2:6" ht="22.5" customHeight="1" thickBot="1" x14ac:dyDescent="0.25">
      <c r="B46" s="50" t="s">
        <v>198</v>
      </c>
      <c r="C46" s="39"/>
      <c r="D46" s="40">
        <f>D45/120001</f>
        <v>-1.5516537362188649</v>
      </c>
      <c r="E46" s="41">
        <f>E45/102987</f>
        <v>-0.9336421101692447</v>
      </c>
    </row>
    <row r="47" spans="2:6" ht="22.5" customHeight="1" x14ac:dyDescent="0.2">
      <c r="B47" s="51"/>
      <c r="C47" s="42"/>
      <c r="D47" s="19"/>
      <c r="E47" s="19"/>
    </row>
    <row r="48" spans="2:6" ht="21.75" customHeight="1" x14ac:dyDescent="0.2">
      <c r="B48" s="2" t="s">
        <v>201</v>
      </c>
      <c r="C48" s="24"/>
      <c r="D48" s="25"/>
      <c r="E48" s="26"/>
      <c r="F48" s="13"/>
    </row>
    <row r="49" spans="2:5" ht="21.75" customHeight="1" x14ac:dyDescent="0.2">
      <c r="B49" s="34" t="s">
        <v>202</v>
      </c>
      <c r="C49" s="27"/>
      <c r="D49" s="26" t="s">
        <v>203</v>
      </c>
    </row>
    <row r="50" spans="2:5" ht="21.75" customHeight="1" x14ac:dyDescent="0.2">
      <c r="B50" s="1" t="s">
        <v>31</v>
      </c>
      <c r="C50" s="6"/>
    </row>
    <row r="51" spans="2:5" ht="21.75" customHeight="1" x14ac:dyDescent="0.2">
      <c r="B51" s="2" t="s">
        <v>200</v>
      </c>
      <c r="C51" s="24"/>
      <c r="D51" s="28"/>
    </row>
    <row r="52" spans="2:5" ht="21.75" customHeight="1" x14ac:dyDescent="0.2">
      <c r="B52" s="1" t="s">
        <v>204</v>
      </c>
      <c r="C52" s="6"/>
      <c r="D52" s="4" t="s">
        <v>203</v>
      </c>
    </row>
    <row r="53" spans="2:5" ht="21.75" customHeight="1" x14ac:dyDescent="0.2">
      <c r="B53" s="29"/>
      <c r="C53" s="3"/>
    </row>
    <row r="54" spans="2:5" ht="21.75" customHeight="1" x14ac:dyDescent="0.2">
      <c r="B54" s="29" t="s">
        <v>223</v>
      </c>
      <c r="C54" s="3"/>
      <c r="D54" s="26"/>
      <c r="E54" s="26"/>
    </row>
    <row r="55" spans="2:5" ht="21.75" customHeight="1" x14ac:dyDescent="0.2">
      <c r="B55" s="29"/>
      <c r="C55" s="3"/>
      <c r="D55" s="26"/>
      <c r="E55" s="26"/>
    </row>
    <row r="56" spans="2:5" ht="21" customHeight="1" x14ac:dyDescent="0.2"/>
  </sheetData>
  <mergeCells count="8">
    <mergeCell ref="B6:E6"/>
    <mergeCell ref="B7:E7"/>
    <mergeCell ref="B9:B10"/>
    <mergeCell ref="D35:D36"/>
    <mergeCell ref="E35:E36"/>
    <mergeCell ref="D9:D10"/>
    <mergeCell ref="E9:E10"/>
    <mergeCell ref="C9:C10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8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opLeftCell="A25" workbookViewId="0">
      <selection activeCell="B38" sqref="B38"/>
    </sheetView>
  </sheetViews>
  <sheetFormatPr defaultRowHeight="15" x14ac:dyDescent="0.2"/>
  <cols>
    <col min="1" max="1" width="3.42578125" style="3" customWidth="1"/>
    <col min="2" max="2" width="53.85546875" style="62" customWidth="1"/>
    <col min="3" max="3" width="26.85546875" style="4" customWidth="1"/>
    <col min="4" max="4" width="19.140625" style="3" customWidth="1"/>
    <col min="5" max="5" width="19.5703125" style="3" customWidth="1"/>
    <col min="6" max="7" width="17.85546875" style="3" customWidth="1"/>
    <col min="8" max="8" width="20.7109375" style="3" customWidth="1"/>
    <col min="9" max="9" width="17.85546875" style="3" customWidth="1"/>
    <col min="10" max="10" width="9.5703125" style="3" bestFit="1" customWidth="1"/>
    <col min="11" max="16384" width="9.140625" style="3"/>
  </cols>
  <sheetData>
    <row r="1" spans="2:9" x14ac:dyDescent="0.2">
      <c r="B1" s="60" t="s">
        <v>82</v>
      </c>
      <c r="C1" s="52"/>
      <c r="D1" s="7" t="s">
        <v>88</v>
      </c>
      <c r="E1" s="4"/>
      <c r="G1" s="53"/>
      <c r="H1" s="54"/>
      <c r="I1" s="53"/>
    </row>
    <row r="2" spans="2:9" x14ac:dyDescent="0.2">
      <c r="B2" s="60" t="s">
        <v>83</v>
      </c>
      <c r="C2" s="52"/>
      <c r="D2" s="7" t="s">
        <v>90</v>
      </c>
      <c r="E2" s="4"/>
      <c r="G2" s="53"/>
      <c r="H2" s="54"/>
      <c r="I2" s="53"/>
    </row>
    <row r="3" spans="2:9" x14ac:dyDescent="0.2">
      <c r="B3" s="60" t="s">
        <v>84</v>
      </c>
      <c r="C3" s="52"/>
      <c r="D3" s="7" t="s">
        <v>87</v>
      </c>
      <c r="E3" s="4"/>
      <c r="G3" s="53"/>
      <c r="H3" s="54"/>
      <c r="I3" s="53"/>
    </row>
    <row r="4" spans="2:9" x14ac:dyDescent="0.2">
      <c r="B4" s="61" t="s">
        <v>85</v>
      </c>
      <c r="C4" s="52"/>
      <c r="D4" s="7" t="s">
        <v>92</v>
      </c>
      <c r="E4" s="4"/>
      <c r="H4" s="54"/>
    </row>
    <row r="5" spans="2:9" x14ac:dyDescent="0.2">
      <c r="B5" s="60" t="s">
        <v>86</v>
      </c>
      <c r="C5" s="52"/>
      <c r="D5" s="7" t="s">
        <v>89</v>
      </c>
      <c r="E5" s="4"/>
      <c r="H5" s="54"/>
      <c r="I5" s="54"/>
    </row>
    <row r="6" spans="2:9" x14ac:dyDescent="0.2">
      <c r="B6" s="60"/>
      <c r="C6" s="7"/>
      <c r="H6" s="54"/>
      <c r="I6" s="54"/>
    </row>
    <row r="7" spans="2:9" x14ac:dyDescent="0.2">
      <c r="B7" s="60"/>
      <c r="C7" s="7"/>
      <c r="H7" s="54"/>
      <c r="I7" s="54"/>
    </row>
    <row r="8" spans="2:9" ht="24" customHeight="1" x14ac:dyDescent="0.2">
      <c r="B8" s="162" t="s">
        <v>221</v>
      </c>
      <c r="C8" s="162"/>
      <c r="D8" s="162"/>
      <c r="E8" s="162"/>
      <c r="F8" s="162"/>
      <c r="G8" s="162"/>
      <c r="H8" s="162"/>
      <c r="I8" s="162"/>
    </row>
    <row r="9" spans="2:9" x14ac:dyDescent="0.2">
      <c r="B9" s="163" t="str">
        <f>ББ!B9</f>
        <v xml:space="preserve">                                                             по состоянию на "31" марта  2017  года</v>
      </c>
      <c r="C9" s="163"/>
      <c r="D9" s="163"/>
      <c r="E9" s="163"/>
      <c r="F9" s="163"/>
      <c r="G9" s="163"/>
      <c r="H9" s="163"/>
      <c r="I9" s="163"/>
    </row>
    <row r="10" spans="2:9" ht="24.75" customHeight="1" thickBot="1" x14ac:dyDescent="0.25">
      <c r="G10" s="8"/>
      <c r="H10" s="8"/>
      <c r="I10" s="8" t="str">
        <f>ББ!E9</f>
        <v>тыс. тенге</v>
      </c>
    </row>
    <row r="11" spans="2:9" ht="21" customHeight="1" x14ac:dyDescent="0.2">
      <c r="B11" s="147" t="s">
        <v>79</v>
      </c>
      <c r="C11" s="156" t="s">
        <v>55</v>
      </c>
      <c r="D11" s="156"/>
      <c r="E11" s="156"/>
      <c r="F11" s="156"/>
      <c r="G11" s="156"/>
      <c r="H11" s="157" t="s">
        <v>114</v>
      </c>
      <c r="I11" s="159" t="s">
        <v>80</v>
      </c>
    </row>
    <row r="12" spans="2:9" ht="91.5" customHeight="1" thickBot="1" x14ac:dyDescent="0.25">
      <c r="B12" s="161"/>
      <c r="C12" s="105" t="s">
        <v>26</v>
      </c>
      <c r="D12" s="106" t="s">
        <v>27</v>
      </c>
      <c r="E12" s="106" t="s">
        <v>28</v>
      </c>
      <c r="F12" s="106" t="s">
        <v>29</v>
      </c>
      <c r="G12" s="106" t="s">
        <v>81</v>
      </c>
      <c r="H12" s="158"/>
      <c r="I12" s="160"/>
    </row>
    <row r="13" spans="2:9" ht="29.25" customHeight="1" thickBot="1" x14ac:dyDescent="0.25">
      <c r="B13" s="70" t="s">
        <v>195</v>
      </c>
      <c r="C13" s="40">
        <f>ББ!E67</f>
        <v>10751303</v>
      </c>
      <c r="D13" s="71"/>
      <c r="E13" s="71"/>
      <c r="F13" s="71"/>
      <c r="G13" s="40">
        <f>ББ!E71</f>
        <v>-2355852</v>
      </c>
      <c r="H13" s="72"/>
      <c r="I13" s="73">
        <f>SUM(C13:G13)</f>
        <v>8395451</v>
      </c>
    </row>
    <row r="14" spans="2:9" ht="29.25" customHeight="1" x14ac:dyDescent="0.2">
      <c r="B14" s="66" t="s">
        <v>193</v>
      </c>
      <c r="C14" s="67"/>
      <c r="D14" s="68"/>
      <c r="E14" s="68"/>
      <c r="F14" s="68"/>
      <c r="G14" s="68"/>
      <c r="H14" s="68"/>
      <c r="I14" s="69">
        <f t="shared" ref="I14:I24" si="0">SUM(C14:G14)</f>
        <v>0</v>
      </c>
    </row>
    <row r="15" spans="2:9" ht="29.25" customHeight="1" x14ac:dyDescent="0.2">
      <c r="B15" s="63" t="s">
        <v>95</v>
      </c>
      <c r="C15" s="14"/>
      <c r="D15" s="55">
        <f t="shared" ref="D15:F15" si="1">D13+D14</f>
        <v>0</v>
      </c>
      <c r="E15" s="55">
        <f t="shared" si="1"/>
        <v>0</v>
      </c>
      <c r="F15" s="55">
        <f t="shared" si="1"/>
        <v>0</v>
      </c>
      <c r="G15" s="55"/>
      <c r="H15" s="55"/>
      <c r="I15" s="58">
        <f t="shared" si="0"/>
        <v>0</v>
      </c>
    </row>
    <row r="16" spans="2:9" ht="29.25" customHeight="1" x14ac:dyDescent="0.2">
      <c r="B16" s="63" t="s">
        <v>96</v>
      </c>
      <c r="C16" s="14">
        <f>C17+C18</f>
        <v>0</v>
      </c>
      <c r="D16" s="55">
        <f>D17+D18</f>
        <v>0</v>
      </c>
      <c r="E16" s="55">
        <f>E17+E18</f>
        <v>0</v>
      </c>
      <c r="F16" s="55">
        <f>F17+F18</f>
        <v>0</v>
      </c>
      <c r="G16" s="55">
        <f>G17+G18</f>
        <v>-186200</v>
      </c>
      <c r="H16" s="55"/>
      <c r="I16" s="58">
        <f t="shared" si="0"/>
        <v>-186200</v>
      </c>
    </row>
    <row r="17" spans="2:10" ht="29.25" customHeight="1" x14ac:dyDescent="0.2">
      <c r="B17" s="63" t="s">
        <v>112</v>
      </c>
      <c r="C17" s="12"/>
      <c r="D17" s="56"/>
      <c r="E17" s="56"/>
      <c r="F17" s="56"/>
      <c r="G17" s="56">
        <f>ОПУ!D45</f>
        <v>-186200</v>
      </c>
      <c r="H17" s="56"/>
      <c r="I17" s="57">
        <f t="shared" si="0"/>
        <v>-186200</v>
      </c>
    </row>
    <row r="18" spans="2:10" ht="29.25" customHeight="1" thickBot="1" x14ac:dyDescent="0.25">
      <c r="B18" s="74" t="s">
        <v>94</v>
      </c>
      <c r="C18" s="75">
        <v>0</v>
      </c>
      <c r="D18" s="76">
        <v>0</v>
      </c>
      <c r="E18" s="76">
        <v>0</v>
      </c>
      <c r="F18" s="76">
        <v>0</v>
      </c>
      <c r="G18" s="76">
        <v>0</v>
      </c>
      <c r="H18" s="76"/>
      <c r="I18" s="77">
        <v>0</v>
      </c>
    </row>
    <row r="19" spans="2:10" ht="29.25" customHeight="1" thickBot="1" x14ac:dyDescent="0.25">
      <c r="B19" s="70" t="s">
        <v>216</v>
      </c>
      <c r="C19" s="40">
        <f>C13+C14</f>
        <v>10751303</v>
      </c>
      <c r="D19" s="78"/>
      <c r="E19" s="78"/>
      <c r="F19" s="78"/>
      <c r="G19" s="71">
        <f>G13+G16</f>
        <v>-2542052</v>
      </c>
      <c r="H19" s="78"/>
      <c r="I19" s="79">
        <f>C19+G19</f>
        <v>8209251</v>
      </c>
    </row>
    <row r="20" spans="2:10" ht="29.25" customHeight="1" thickBot="1" x14ac:dyDescent="0.25">
      <c r="B20" s="70" t="s">
        <v>194</v>
      </c>
      <c r="C20" s="40">
        <v>10751303</v>
      </c>
      <c r="D20" s="71">
        <f t="shared" ref="D20:F20" si="2">D15+D16</f>
        <v>0</v>
      </c>
      <c r="E20" s="71">
        <f t="shared" si="2"/>
        <v>0</v>
      </c>
      <c r="F20" s="71">
        <f t="shared" si="2"/>
        <v>0</v>
      </c>
      <c r="G20" s="71">
        <v>-2293727</v>
      </c>
      <c r="H20" s="71"/>
      <c r="I20" s="79">
        <f>SUM(C20:G20)</f>
        <v>8457576</v>
      </c>
    </row>
    <row r="21" spans="2:10" ht="29.25" customHeight="1" x14ac:dyDescent="0.2">
      <c r="B21" s="66" t="s">
        <v>111</v>
      </c>
      <c r="C21" s="67"/>
      <c r="D21" s="68">
        <f t="shared" ref="D21:F21" si="3">D20</f>
        <v>0</v>
      </c>
      <c r="E21" s="68">
        <f t="shared" si="3"/>
        <v>0</v>
      </c>
      <c r="F21" s="68">
        <f t="shared" si="3"/>
        <v>0</v>
      </c>
      <c r="G21" s="68"/>
      <c r="H21" s="68"/>
      <c r="I21" s="69">
        <f>SUM(C21:G21)</f>
        <v>0</v>
      </c>
    </row>
    <row r="22" spans="2:10" ht="29.25" customHeight="1" x14ac:dyDescent="0.2">
      <c r="B22" s="63" t="s">
        <v>96</v>
      </c>
      <c r="C22" s="14">
        <f>C23</f>
        <v>0</v>
      </c>
      <c r="D22" s="55">
        <f t="shared" ref="D22:G22" si="4">D23</f>
        <v>0</v>
      </c>
      <c r="E22" s="55">
        <f t="shared" si="4"/>
        <v>0</v>
      </c>
      <c r="F22" s="55">
        <f t="shared" si="4"/>
        <v>0</v>
      </c>
      <c r="G22" s="55">
        <f t="shared" si="4"/>
        <v>-62125</v>
      </c>
      <c r="H22" s="56"/>
      <c r="I22" s="58">
        <f t="shared" si="0"/>
        <v>-62125</v>
      </c>
    </row>
    <row r="23" spans="2:10" ht="29.25" customHeight="1" x14ac:dyDescent="0.2">
      <c r="B23" s="63" t="s">
        <v>112</v>
      </c>
      <c r="C23" s="12"/>
      <c r="D23" s="56"/>
      <c r="E23" s="56"/>
      <c r="F23" s="56"/>
      <c r="G23" s="56">
        <f>G25-G20</f>
        <v>-62125</v>
      </c>
      <c r="H23" s="56"/>
      <c r="I23" s="57">
        <f t="shared" si="0"/>
        <v>-62125</v>
      </c>
    </row>
    <row r="24" spans="2:10" ht="29.25" customHeight="1" thickBot="1" x14ac:dyDescent="0.25">
      <c r="B24" s="74" t="s">
        <v>193</v>
      </c>
      <c r="C24" s="75"/>
      <c r="D24" s="76">
        <v>0</v>
      </c>
      <c r="E24" s="76">
        <v>0</v>
      </c>
      <c r="F24" s="76">
        <v>0</v>
      </c>
      <c r="G24" s="76">
        <v>0</v>
      </c>
      <c r="H24" s="76"/>
      <c r="I24" s="77">
        <f t="shared" si="0"/>
        <v>0</v>
      </c>
    </row>
    <row r="25" spans="2:10" ht="29.25" customHeight="1" thickBot="1" x14ac:dyDescent="0.25">
      <c r="B25" s="70" t="s">
        <v>217</v>
      </c>
      <c r="C25" s="40">
        <f>C20+C24</f>
        <v>10751303</v>
      </c>
      <c r="D25" s="40">
        <f t="shared" ref="D25:F25" si="5">D21+D22+D24+D20</f>
        <v>0</v>
      </c>
      <c r="E25" s="40">
        <f t="shared" si="5"/>
        <v>0</v>
      </c>
      <c r="F25" s="40">
        <f t="shared" si="5"/>
        <v>0</v>
      </c>
      <c r="G25" s="40">
        <v>-2355852</v>
      </c>
      <c r="H25" s="71"/>
      <c r="I25" s="79">
        <f>SUM(C25:G25)</f>
        <v>8395451</v>
      </c>
      <c r="J25" s="13"/>
    </row>
    <row r="26" spans="2:10" x14ac:dyDescent="0.2">
      <c r="B26" s="64"/>
      <c r="C26" s="19"/>
      <c r="D26" s="59"/>
      <c r="E26" s="59"/>
      <c r="F26" s="59"/>
      <c r="G26" s="59"/>
      <c r="H26" s="59"/>
      <c r="I26" s="59"/>
      <c r="J26" s="13"/>
    </row>
    <row r="27" spans="2:10" ht="21.75" customHeight="1" x14ac:dyDescent="0.2">
      <c r="B27" s="2" t="s">
        <v>201</v>
      </c>
      <c r="C27" s="24"/>
      <c r="D27" s="25"/>
      <c r="E27" s="26"/>
      <c r="F27" s="13"/>
    </row>
    <row r="28" spans="2:10" ht="21.75" customHeight="1" x14ac:dyDescent="0.2">
      <c r="B28" s="34" t="s">
        <v>202</v>
      </c>
      <c r="C28" s="27"/>
      <c r="D28" s="26" t="s">
        <v>203</v>
      </c>
      <c r="E28" s="4"/>
    </row>
    <row r="29" spans="2:10" ht="21.75" customHeight="1" x14ac:dyDescent="0.2">
      <c r="B29" s="1" t="s">
        <v>31</v>
      </c>
      <c r="C29" s="6"/>
      <c r="D29" s="4"/>
      <c r="E29" s="4"/>
    </row>
    <row r="30" spans="2:10" ht="21.75" customHeight="1" x14ac:dyDescent="0.2">
      <c r="B30" s="2" t="s">
        <v>200</v>
      </c>
      <c r="C30" s="24"/>
      <c r="D30" s="28"/>
      <c r="E30" s="4"/>
    </row>
    <row r="31" spans="2:10" ht="21.75" customHeight="1" x14ac:dyDescent="0.2">
      <c r="B31" s="1" t="s">
        <v>204</v>
      </c>
      <c r="C31" s="6"/>
      <c r="D31" s="4" t="s">
        <v>203</v>
      </c>
      <c r="E31" s="4"/>
    </row>
    <row r="32" spans="2:10" ht="21.75" customHeight="1" x14ac:dyDescent="0.2">
      <c r="B32" s="29"/>
      <c r="C32" s="3"/>
      <c r="D32" s="4"/>
      <c r="E32" s="4"/>
    </row>
    <row r="33" spans="2:2" x14ac:dyDescent="0.2">
      <c r="B33" s="29" t="s">
        <v>224</v>
      </c>
    </row>
  </sheetData>
  <mergeCells count="6">
    <mergeCell ref="C11:G11"/>
    <mergeCell ref="H11:H12"/>
    <mergeCell ref="I11:I12"/>
    <mergeCell ref="B11:B12"/>
    <mergeCell ref="B8:I8"/>
    <mergeCell ref="B9:I9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B75" sqref="B75"/>
    </sheetView>
  </sheetViews>
  <sheetFormatPr defaultRowHeight="24" customHeight="1" x14ac:dyDescent="0.25"/>
  <cols>
    <col min="1" max="1" width="7.28515625" style="80" customWidth="1"/>
    <col min="2" max="2" width="56" style="81" customWidth="1"/>
    <col min="3" max="3" width="14.140625" style="87" customWidth="1"/>
    <col min="4" max="4" width="22.28515625" style="88" customWidth="1"/>
    <col min="5" max="5" width="21.42578125" style="88" customWidth="1"/>
    <col min="6" max="6" width="14.7109375" style="87" customWidth="1"/>
    <col min="7" max="16384" width="9.140625" style="87"/>
  </cols>
  <sheetData>
    <row r="1" spans="1:5" ht="24" customHeight="1" x14ac:dyDescent="0.2">
      <c r="A1" s="1" t="s">
        <v>82</v>
      </c>
      <c r="B1" s="87"/>
      <c r="C1" s="7" t="s">
        <v>88</v>
      </c>
      <c r="D1" s="4"/>
      <c r="E1" s="3"/>
    </row>
    <row r="2" spans="1:5" ht="24" customHeight="1" x14ac:dyDescent="0.2">
      <c r="A2" s="1" t="s">
        <v>83</v>
      </c>
      <c r="B2" s="87"/>
      <c r="C2" s="7" t="s">
        <v>90</v>
      </c>
      <c r="D2" s="4"/>
      <c r="E2" s="3"/>
    </row>
    <row r="3" spans="1:5" ht="24" customHeight="1" x14ac:dyDescent="0.2">
      <c r="A3" s="1" t="s">
        <v>84</v>
      </c>
      <c r="B3" s="87"/>
      <c r="C3" s="7" t="s">
        <v>87</v>
      </c>
      <c r="D3" s="4"/>
      <c r="E3" s="3"/>
    </row>
    <row r="4" spans="1:5" ht="24" customHeight="1" x14ac:dyDescent="0.2">
      <c r="A4" s="1" t="s">
        <v>85</v>
      </c>
      <c r="B4" s="87"/>
      <c r="C4" s="7" t="s">
        <v>92</v>
      </c>
      <c r="D4" s="4"/>
      <c r="E4" s="3"/>
    </row>
    <row r="5" spans="1:5" ht="24" customHeight="1" x14ac:dyDescent="0.2">
      <c r="A5" s="1" t="s">
        <v>86</v>
      </c>
      <c r="B5" s="87"/>
      <c r="C5" s="7" t="s">
        <v>89</v>
      </c>
      <c r="D5" s="4"/>
      <c r="E5" s="3"/>
    </row>
    <row r="6" spans="1:5" ht="24" customHeight="1" x14ac:dyDescent="0.25">
      <c r="A6" s="85"/>
      <c r="B6" s="86"/>
      <c r="C6" s="168"/>
      <c r="D6" s="169"/>
      <c r="E6" s="169"/>
    </row>
    <row r="7" spans="1:5" ht="24" customHeight="1" x14ac:dyDescent="0.25">
      <c r="A7" s="170" t="s">
        <v>218</v>
      </c>
      <c r="B7" s="170"/>
      <c r="C7" s="170"/>
      <c r="D7" s="170"/>
      <c r="E7" s="170"/>
    </row>
    <row r="8" spans="1:5" ht="24" customHeight="1" x14ac:dyDescent="0.25">
      <c r="A8" s="89" t="str">
        <f>ББ!B9</f>
        <v xml:space="preserve">                                                             по состоянию на "31" марта  2017  года</v>
      </c>
      <c r="B8" s="89"/>
      <c r="C8" s="89"/>
      <c r="D8" s="89"/>
      <c r="E8" s="89"/>
    </row>
    <row r="9" spans="1:5" ht="24" customHeight="1" x14ac:dyDescent="0.25">
      <c r="A9" s="171" t="s">
        <v>220</v>
      </c>
      <c r="B9" s="171"/>
      <c r="C9" s="171"/>
      <c r="D9" s="171"/>
      <c r="E9" s="171"/>
    </row>
    <row r="10" spans="1:5" ht="24" customHeight="1" thickBot="1" x14ac:dyDescent="0.3">
      <c r="E10" s="90" t="str">
        <f>ББ!E9</f>
        <v>тыс. тенге</v>
      </c>
    </row>
    <row r="11" spans="1:5" ht="33.75" customHeight="1" x14ac:dyDescent="0.25">
      <c r="A11" s="172" t="s">
        <v>32</v>
      </c>
      <c r="B11" s="173"/>
      <c r="C11" s="107" t="s">
        <v>115</v>
      </c>
      <c r="D11" s="144" t="s">
        <v>219</v>
      </c>
      <c r="E11" s="153" t="s">
        <v>206</v>
      </c>
    </row>
    <row r="12" spans="1:5" s="89" customFormat="1" ht="29.25" customHeight="1" thickBot="1" x14ac:dyDescent="0.3">
      <c r="A12" s="108" t="s">
        <v>49</v>
      </c>
      <c r="B12" s="109"/>
      <c r="C12" s="109"/>
      <c r="D12" s="176"/>
      <c r="E12" s="177" t="s">
        <v>0</v>
      </c>
    </row>
    <row r="13" spans="1:5" s="130" customFormat="1" ht="24" customHeight="1" x14ac:dyDescent="0.25">
      <c r="A13" s="132">
        <v>1</v>
      </c>
      <c r="B13" s="133" t="s">
        <v>116</v>
      </c>
      <c r="C13" s="134" t="s">
        <v>117</v>
      </c>
      <c r="D13" s="135">
        <f>D17+D19</f>
        <v>0</v>
      </c>
      <c r="E13" s="136">
        <f>E17+E19+E16</f>
        <v>42512</v>
      </c>
    </row>
    <row r="14" spans="1:5" ht="24" customHeight="1" x14ac:dyDescent="0.25">
      <c r="A14" s="110"/>
      <c r="B14" s="82" t="s">
        <v>45</v>
      </c>
      <c r="C14" s="83"/>
      <c r="D14" s="92"/>
      <c r="E14" s="111"/>
    </row>
    <row r="15" spans="1:5" ht="24" customHeight="1" x14ac:dyDescent="0.25">
      <c r="A15" s="110"/>
      <c r="B15" s="93" t="s">
        <v>118</v>
      </c>
      <c r="C15" s="83" t="s">
        <v>119</v>
      </c>
      <c r="D15" s="94"/>
      <c r="E15" s="112"/>
    </row>
    <row r="16" spans="1:5" ht="24" customHeight="1" x14ac:dyDescent="0.25">
      <c r="A16" s="110"/>
      <c r="B16" s="93" t="s">
        <v>120</v>
      </c>
      <c r="C16" s="83" t="s">
        <v>121</v>
      </c>
      <c r="D16" s="94"/>
      <c r="E16" s="112">
        <v>900</v>
      </c>
    </row>
    <row r="17" spans="1:5" ht="24" customHeight="1" x14ac:dyDescent="0.25">
      <c r="A17" s="110"/>
      <c r="B17" s="93" t="s">
        <v>122</v>
      </c>
      <c r="C17" s="83" t="s">
        <v>123</v>
      </c>
      <c r="D17" s="94"/>
      <c r="E17" s="112"/>
    </row>
    <row r="18" spans="1:5" ht="24" customHeight="1" x14ac:dyDescent="0.25">
      <c r="A18" s="110"/>
      <c r="B18" s="93" t="s">
        <v>124</v>
      </c>
      <c r="C18" s="83" t="s">
        <v>125</v>
      </c>
      <c r="D18" s="94"/>
      <c r="E18" s="112"/>
    </row>
    <row r="19" spans="1:5" ht="24" customHeight="1" x14ac:dyDescent="0.25">
      <c r="A19" s="110"/>
      <c r="B19" s="93" t="s">
        <v>50</v>
      </c>
      <c r="C19" s="83" t="s">
        <v>126</v>
      </c>
      <c r="D19" s="94"/>
      <c r="E19" s="112">
        <v>41612</v>
      </c>
    </row>
    <row r="20" spans="1:5" s="130" customFormat="1" ht="24" customHeight="1" x14ac:dyDescent="0.25">
      <c r="A20" s="137">
        <v>2</v>
      </c>
      <c r="B20" s="138" t="s">
        <v>127</v>
      </c>
      <c r="C20" s="139" t="s">
        <v>128</v>
      </c>
      <c r="D20" s="96">
        <f>SUM(D22:D28)</f>
        <v>671441</v>
      </c>
      <c r="E20" s="113">
        <f>SUM(E22:E28)</f>
        <v>3811070</v>
      </c>
    </row>
    <row r="21" spans="1:5" ht="24" customHeight="1" x14ac:dyDescent="0.25">
      <c r="A21" s="110"/>
      <c r="B21" s="82" t="s">
        <v>45</v>
      </c>
      <c r="C21" s="95"/>
      <c r="D21" s="92"/>
      <c r="E21" s="111"/>
    </row>
    <row r="22" spans="1:5" ht="24" customHeight="1" x14ac:dyDescent="0.25">
      <c r="A22" s="110"/>
      <c r="B22" s="93" t="s">
        <v>129</v>
      </c>
      <c r="C22" s="83" t="s">
        <v>130</v>
      </c>
      <c r="D22" s="94">
        <v>152044</v>
      </c>
      <c r="E22" s="112">
        <v>627977</v>
      </c>
    </row>
    <row r="23" spans="1:5" ht="24" customHeight="1" x14ac:dyDescent="0.25">
      <c r="A23" s="110"/>
      <c r="B23" s="93" t="s">
        <v>131</v>
      </c>
      <c r="C23" s="83" t="s">
        <v>132</v>
      </c>
      <c r="D23" s="94">
        <v>81678</v>
      </c>
      <c r="E23" s="112">
        <v>533192</v>
      </c>
    </row>
    <row r="24" spans="1:5" ht="24" customHeight="1" x14ac:dyDescent="0.25">
      <c r="A24" s="110"/>
      <c r="B24" s="93" t="s">
        <v>133</v>
      </c>
      <c r="C24" s="83" t="s">
        <v>134</v>
      </c>
      <c r="D24" s="94">
        <v>118874</v>
      </c>
      <c r="E24" s="112">
        <v>365106</v>
      </c>
    </row>
    <row r="25" spans="1:5" ht="24" customHeight="1" x14ac:dyDescent="0.25">
      <c r="A25" s="110"/>
      <c r="B25" s="93" t="s">
        <v>135</v>
      </c>
      <c r="C25" s="83" t="s">
        <v>136</v>
      </c>
      <c r="D25" s="94"/>
      <c r="E25" s="112"/>
    </row>
    <row r="26" spans="1:5" ht="24" customHeight="1" x14ac:dyDescent="0.25">
      <c r="A26" s="110"/>
      <c r="B26" s="93" t="s">
        <v>137</v>
      </c>
      <c r="C26" s="83" t="s">
        <v>138</v>
      </c>
      <c r="D26" s="94"/>
      <c r="E26" s="112"/>
    </row>
    <row r="27" spans="1:5" ht="24" customHeight="1" x14ac:dyDescent="0.25">
      <c r="A27" s="110"/>
      <c r="B27" s="93" t="s">
        <v>139</v>
      </c>
      <c r="C27" s="83" t="s">
        <v>140</v>
      </c>
      <c r="D27" s="94">
        <v>34125</v>
      </c>
      <c r="E27" s="112">
        <v>771659</v>
      </c>
    </row>
    <row r="28" spans="1:5" ht="24" customHeight="1" x14ac:dyDescent="0.25">
      <c r="A28" s="110"/>
      <c r="B28" s="93" t="s">
        <v>141</v>
      </c>
      <c r="C28" s="83" t="s">
        <v>142</v>
      </c>
      <c r="D28" s="94">
        <f>11218+269847+3655</f>
        <v>284720</v>
      </c>
      <c r="E28" s="112">
        <f>50216+32076+1429944+900</f>
        <v>1513136</v>
      </c>
    </row>
    <row r="29" spans="1:5" s="119" customFormat="1" ht="37.5" customHeight="1" x14ac:dyDescent="0.25">
      <c r="A29" s="116">
        <v>3</v>
      </c>
      <c r="B29" s="117" t="s">
        <v>143</v>
      </c>
      <c r="C29" s="118" t="s">
        <v>144</v>
      </c>
      <c r="D29" s="96">
        <f>D13-D20</f>
        <v>-671441</v>
      </c>
      <c r="E29" s="113">
        <f>E13-E20</f>
        <v>-3768558</v>
      </c>
    </row>
    <row r="30" spans="1:5" ht="24" customHeight="1" x14ac:dyDescent="0.25">
      <c r="A30" s="114" t="s">
        <v>51</v>
      </c>
      <c r="B30" s="91"/>
      <c r="C30" s="91"/>
      <c r="D30" s="91"/>
      <c r="E30" s="115"/>
    </row>
    <row r="31" spans="1:5" s="130" customFormat="1" ht="24" customHeight="1" x14ac:dyDescent="0.25">
      <c r="A31" s="137">
        <v>1</v>
      </c>
      <c r="B31" s="138" t="s">
        <v>116</v>
      </c>
      <c r="C31" s="139" t="s">
        <v>145</v>
      </c>
      <c r="D31" s="96">
        <f>SUM(D33:D39)</f>
        <v>1215545</v>
      </c>
      <c r="E31" s="113">
        <f>SUM(E33:E39)</f>
        <v>431392</v>
      </c>
    </row>
    <row r="32" spans="1:5" ht="24" customHeight="1" x14ac:dyDescent="0.25">
      <c r="A32" s="110"/>
      <c r="B32" s="82" t="s">
        <v>45</v>
      </c>
      <c r="C32" s="95"/>
      <c r="D32" s="92"/>
      <c r="E32" s="111"/>
    </row>
    <row r="33" spans="1:5" ht="24" customHeight="1" x14ac:dyDescent="0.25">
      <c r="A33" s="110"/>
      <c r="B33" s="93" t="s">
        <v>146</v>
      </c>
      <c r="C33" s="83" t="s">
        <v>147</v>
      </c>
      <c r="D33" s="94"/>
      <c r="E33" s="112"/>
    </row>
    <row r="34" spans="1:5" ht="24" customHeight="1" x14ac:dyDescent="0.25">
      <c r="A34" s="110"/>
      <c r="B34" s="93" t="s">
        <v>148</v>
      </c>
      <c r="C34" s="83" t="s">
        <v>149</v>
      </c>
      <c r="D34" s="94"/>
      <c r="E34" s="112"/>
    </row>
    <row r="35" spans="1:5" ht="24" customHeight="1" x14ac:dyDescent="0.25">
      <c r="A35" s="110"/>
      <c r="B35" s="93" t="s">
        <v>150</v>
      </c>
      <c r="C35" s="83" t="s">
        <v>151</v>
      </c>
      <c r="D35" s="94"/>
      <c r="E35" s="112"/>
    </row>
    <row r="36" spans="1:5" ht="24" customHeight="1" x14ac:dyDescent="0.25">
      <c r="A36" s="110"/>
      <c r="B36" s="93" t="s">
        <v>152</v>
      </c>
      <c r="C36" s="83" t="s">
        <v>153</v>
      </c>
      <c r="D36" s="94"/>
      <c r="E36" s="112"/>
    </row>
    <row r="37" spans="1:5" ht="32.25" customHeight="1" x14ac:dyDescent="0.25">
      <c r="A37" s="110"/>
      <c r="B37" s="93" t="s">
        <v>154</v>
      </c>
      <c r="C37" s="83" t="s">
        <v>155</v>
      </c>
      <c r="D37" s="94">
        <v>1215545</v>
      </c>
      <c r="E37" s="112">
        <v>431392</v>
      </c>
    </row>
    <row r="38" spans="1:5" ht="34.5" customHeight="1" x14ac:dyDescent="0.25">
      <c r="A38" s="110"/>
      <c r="B38" s="93" t="s">
        <v>156</v>
      </c>
      <c r="C38" s="83" t="s">
        <v>157</v>
      </c>
      <c r="D38" s="94"/>
      <c r="E38" s="112"/>
    </row>
    <row r="39" spans="1:5" ht="24" customHeight="1" x14ac:dyDescent="0.25">
      <c r="A39" s="110"/>
      <c r="B39" s="93" t="s">
        <v>50</v>
      </c>
      <c r="C39" s="83" t="s">
        <v>158</v>
      </c>
      <c r="D39" s="94"/>
      <c r="E39" s="112"/>
    </row>
    <row r="40" spans="1:5" s="130" customFormat="1" ht="24" customHeight="1" x14ac:dyDescent="0.25">
      <c r="A40" s="137">
        <v>2</v>
      </c>
      <c r="B40" s="138" t="s">
        <v>127</v>
      </c>
      <c r="C40" s="139" t="s">
        <v>159</v>
      </c>
      <c r="D40" s="96">
        <f>SUM(D42:D48)</f>
        <v>0</v>
      </c>
      <c r="E40" s="113">
        <f>SUM(E42:E48)</f>
        <v>1773400</v>
      </c>
    </row>
    <row r="41" spans="1:5" ht="24" customHeight="1" x14ac:dyDescent="0.25">
      <c r="A41" s="110"/>
      <c r="B41" s="82" t="s">
        <v>45</v>
      </c>
      <c r="C41" s="95"/>
      <c r="D41" s="94"/>
      <c r="E41" s="112"/>
    </row>
    <row r="42" spans="1:5" ht="24" customHeight="1" x14ac:dyDescent="0.25">
      <c r="A42" s="110"/>
      <c r="B42" s="93" t="s">
        <v>160</v>
      </c>
      <c r="C42" s="83" t="s">
        <v>161</v>
      </c>
      <c r="D42" s="94"/>
      <c r="E42" s="112"/>
    </row>
    <row r="43" spans="1:5" ht="24" customHeight="1" x14ac:dyDescent="0.25">
      <c r="A43" s="110"/>
      <c r="B43" s="93" t="s">
        <v>162</v>
      </c>
      <c r="C43" s="83" t="s">
        <v>163</v>
      </c>
      <c r="D43" s="94"/>
      <c r="E43" s="112"/>
    </row>
    <row r="44" spans="1:5" ht="24" customHeight="1" x14ac:dyDescent="0.25">
      <c r="A44" s="110"/>
      <c r="B44" s="93" t="s">
        <v>164</v>
      </c>
      <c r="C44" s="83" t="s">
        <v>165</v>
      </c>
      <c r="D44" s="94"/>
      <c r="E44" s="112"/>
    </row>
    <row r="45" spans="1:5" ht="24" customHeight="1" x14ac:dyDescent="0.25">
      <c r="A45" s="110"/>
      <c r="B45" s="93" t="s">
        <v>166</v>
      </c>
      <c r="C45" s="83" t="s">
        <v>167</v>
      </c>
      <c r="D45" s="94"/>
      <c r="E45" s="112"/>
    </row>
    <row r="46" spans="1:5" ht="24" customHeight="1" x14ac:dyDescent="0.25">
      <c r="A46" s="110"/>
      <c r="B46" s="93" t="s">
        <v>168</v>
      </c>
      <c r="C46" s="83" t="s">
        <v>169</v>
      </c>
      <c r="D46" s="94"/>
      <c r="E46" s="112">
        <v>1773400</v>
      </c>
    </row>
    <row r="47" spans="1:5" ht="24" customHeight="1" x14ac:dyDescent="0.25">
      <c r="A47" s="110"/>
      <c r="B47" s="93" t="s">
        <v>156</v>
      </c>
      <c r="C47" s="83" t="s">
        <v>170</v>
      </c>
      <c r="D47" s="94"/>
      <c r="E47" s="112"/>
    </row>
    <row r="48" spans="1:5" ht="24" customHeight="1" x14ac:dyDescent="0.25">
      <c r="A48" s="110"/>
      <c r="B48" s="93" t="s">
        <v>141</v>
      </c>
      <c r="C48" s="83" t="s">
        <v>171</v>
      </c>
      <c r="D48" s="94"/>
      <c r="E48" s="112"/>
    </row>
    <row r="49" spans="1:5" s="119" customFormat="1" ht="39.75" customHeight="1" x14ac:dyDescent="0.25">
      <c r="A49" s="116">
        <v>3</v>
      </c>
      <c r="B49" s="117" t="s">
        <v>172</v>
      </c>
      <c r="C49" s="118" t="s">
        <v>173</v>
      </c>
      <c r="D49" s="96">
        <f>D31-D40</f>
        <v>1215545</v>
      </c>
      <c r="E49" s="113">
        <f>E31-E40</f>
        <v>-1342008</v>
      </c>
    </row>
    <row r="50" spans="1:5" ht="24" customHeight="1" x14ac:dyDescent="0.25">
      <c r="A50" s="114" t="s">
        <v>52</v>
      </c>
      <c r="B50" s="91"/>
      <c r="C50" s="91"/>
      <c r="D50" s="91"/>
      <c r="E50" s="115"/>
    </row>
    <row r="51" spans="1:5" s="130" customFormat="1" ht="24" customHeight="1" x14ac:dyDescent="0.25">
      <c r="A51" s="137">
        <v>1</v>
      </c>
      <c r="B51" s="138" t="s">
        <v>116</v>
      </c>
      <c r="C51" s="139" t="s">
        <v>174</v>
      </c>
      <c r="D51" s="96">
        <f>SUM(D53:D56)</f>
        <v>131151</v>
      </c>
      <c r="E51" s="113">
        <f>SUM(E53:E56)</f>
        <v>8383712</v>
      </c>
    </row>
    <row r="52" spans="1:5" ht="24" customHeight="1" x14ac:dyDescent="0.25">
      <c r="A52" s="110"/>
      <c r="B52" s="82" t="s">
        <v>45</v>
      </c>
      <c r="C52" s="95"/>
      <c r="D52" s="92"/>
      <c r="E52" s="111"/>
    </row>
    <row r="53" spans="1:5" ht="24" customHeight="1" x14ac:dyDescent="0.25">
      <c r="A53" s="110"/>
      <c r="B53" s="93" t="s">
        <v>175</v>
      </c>
      <c r="C53" s="83" t="s">
        <v>176</v>
      </c>
      <c r="D53" s="94"/>
      <c r="E53" s="112">
        <v>6593417</v>
      </c>
    </row>
    <row r="54" spans="1:5" ht="24" customHeight="1" x14ac:dyDescent="0.25">
      <c r="A54" s="110"/>
      <c r="B54" s="93" t="s">
        <v>53</v>
      </c>
      <c r="C54" s="83" t="s">
        <v>177</v>
      </c>
      <c r="D54" s="94"/>
      <c r="E54" s="112">
        <v>354231</v>
      </c>
    </row>
    <row r="55" spans="1:5" ht="24" customHeight="1" x14ac:dyDescent="0.25">
      <c r="A55" s="110"/>
      <c r="B55" s="93" t="s">
        <v>178</v>
      </c>
      <c r="C55" s="83" t="s">
        <v>179</v>
      </c>
      <c r="D55" s="94"/>
      <c r="E55" s="112"/>
    </row>
    <row r="56" spans="1:5" ht="24" customHeight="1" x14ac:dyDescent="0.25">
      <c r="A56" s="110"/>
      <c r="B56" s="93" t="s">
        <v>50</v>
      </c>
      <c r="C56" s="83" t="s">
        <v>180</v>
      </c>
      <c r="D56" s="94">
        <f>17865+113286</f>
        <v>131151</v>
      </c>
      <c r="E56" s="112">
        <f>80461+3500+1352103</f>
        <v>1436064</v>
      </c>
    </row>
    <row r="57" spans="1:5" s="130" customFormat="1" ht="24" customHeight="1" x14ac:dyDescent="0.25">
      <c r="A57" s="137">
        <v>2</v>
      </c>
      <c r="B57" s="138" t="s">
        <v>127</v>
      </c>
      <c r="C57" s="139" t="s">
        <v>181</v>
      </c>
      <c r="D57" s="96">
        <f>SUM(D59:D62)</f>
        <v>0</v>
      </c>
      <c r="E57" s="113">
        <f>SUM(E59:E62)</f>
        <v>327660</v>
      </c>
    </row>
    <row r="58" spans="1:5" ht="24" customHeight="1" x14ac:dyDescent="0.25">
      <c r="A58" s="110"/>
      <c r="B58" s="82" t="s">
        <v>45</v>
      </c>
      <c r="C58" s="95"/>
      <c r="D58" s="92"/>
      <c r="E58" s="111"/>
    </row>
    <row r="59" spans="1:5" ht="24" customHeight="1" x14ac:dyDescent="0.25">
      <c r="A59" s="110"/>
      <c r="B59" s="93" t="s">
        <v>54</v>
      </c>
      <c r="C59" s="83" t="s">
        <v>182</v>
      </c>
      <c r="D59" s="94"/>
      <c r="E59" s="112">
        <v>327660</v>
      </c>
    </row>
    <row r="60" spans="1:5" ht="24" customHeight="1" x14ac:dyDescent="0.25">
      <c r="A60" s="110"/>
      <c r="B60" s="93" t="s">
        <v>183</v>
      </c>
      <c r="C60" s="83" t="s">
        <v>184</v>
      </c>
      <c r="D60" s="94"/>
      <c r="E60" s="112"/>
    </row>
    <row r="61" spans="1:5" ht="24" customHeight="1" x14ac:dyDescent="0.25">
      <c r="A61" s="110"/>
      <c r="B61" s="93" t="s">
        <v>185</v>
      </c>
      <c r="C61" s="83" t="s">
        <v>186</v>
      </c>
      <c r="D61" s="94"/>
      <c r="E61" s="112"/>
    </row>
    <row r="62" spans="1:5" ht="24" customHeight="1" x14ac:dyDescent="0.25">
      <c r="A62" s="110"/>
      <c r="B62" s="93" t="s">
        <v>141</v>
      </c>
      <c r="C62" s="83" t="s">
        <v>187</v>
      </c>
      <c r="D62" s="94"/>
      <c r="E62" s="112"/>
    </row>
    <row r="63" spans="1:5" s="130" customFormat="1" ht="35.25" customHeight="1" x14ac:dyDescent="0.25">
      <c r="A63" s="137">
        <v>3</v>
      </c>
      <c r="B63" s="117" t="s">
        <v>188</v>
      </c>
      <c r="C63" s="139" t="s">
        <v>189</v>
      </c>
      <c r="D63" s="96">
        <f>D51-D57</f>
        <v>131151</v>
      </c>
      <c r="E63" s="113">
        <f>E51-E57</f>
        <v>8056052</v>
      </c>
    </row>
    <row r="64" spans="1:5" ht="36" customHeight="1" x14ac:dyDescent="0.25">
      <c r="A64" s="174" t="s">
        <v>190</v>
      </c>
      <c r="B64" s="175"/>
      <c r="C64" s="95"/>
      <c r="D64" s="92">
        <f>D29+D63+D49</f>
        <v>675255</v>
      </c>
      <c r="E64" s="111">
        <f>E29+E63+E49</f>
        <v>2945486</v>
      </c>
    </row>
    <row r="65" spans="1:6" s="89" customFormat="1" ht="24" customHeight="1" x14ac:dyDescent="0.25">
      <c r="A65" s="164" t="s">
        <v>191</v>
      </c>
      <c r="B65" s="165"/>
      <c r="C65" s="120"/>
      <c r="D65" s="96">
        <v>2946299</v>
      </c>
      <c r="E65" s="113">
        <v>813</v>
      </c>
    </row>
    <row r="66" spans="1:6" s="89" customFormat="1" ht="24" customHeight="1" thickBot="1" x14ac:dyDescent="0.3">
      <c r="A66" s="166" t="s">
        <v>192</v>
      </c>
      <c r="B66" s="167"/>
      <c r="C66" s="121"/>
      <c r="D66" s="122">
        <f>D64+D65</f>
        <v>3621554</v>
      </c>
      <c r="E66" s="123">
        <f>E64+E65</f>
        <v>2946299</v>
      </c>
    </row>
    <row r="68" spans="1:6" ht="24" customHeight="1" x14ac:dyDescent="0.25">
      <c r="C68" s="84"/>
      <c r="D68" s="97"/>
      <c r="E68" s="98"/>
      <c r="F68" s="131"/>
    </row>
    <row r="69" spans="1:6" s="62" customFormat="1" ht="24" customHeight="1" x14ac:dyDescent="0.25">
      <c r="B69" s="65" t="s">
        <v>201</v>
      </c>
      <c r="C69" s="65"/>
      <c r="D69" s="99"/>
      <c r="E69" s="100"/>
      <c r="F69" s="101"/>
    </row>
    <row r="70" spans="1:6" s="62" customFormat="1" ht="24" customHeight="1" x14ac:dyDescent="0.25">
      <c r="B70" s="52" t="s">
        <v>202</v>
      </c>
      <c r="C70" s="52"/>
      <c r="D70" s="100" t="s">
        <v>203</v>
      </c>
      <c r="E70" s="102"/>
    </row>
    <row r="71" spans="1:6" s="62" customFormat="1" ht="24" customHeight="1" x14ac:dyDescent="0.25">
      <c r="B71" s="60" t="s">
        <v>31</v>
      </c>
      <c r="C71" s="60"/>
      <c r="D71" s="102"/>
      <c r="E71" s="102"/>
    </row>
    <row r="72" spans="1:6" s="62" customFormat="1" ht="24" customHeight="1" x14ac:dyDescent="0.25">
      <c r="B72" s="65" t="s">
        <v>200</v>
      </c>
      <c r="C72" s="65"/>
      <c r="D72" s="103"/>
      <c r="E72" s="102"/>
    </row>
    <row r="73" spans="1:6" s="62" customFormat="1" ht="24" customHeight="1" x14ac:dyDescent="0.25">
      <c r="B73" s="60" t="s">
        <v>204</v>
      </c>
      <c r="C73" s="60"/>
      <c r="D73" s="102" t="s">
        <v>203</v>
      </c>
      <c r="E73" s="102"/>
    </row>
    <row r="74" spans="1:6" s="62" customFormat="1" ht="24" customHeight="1" x14ac:dyDescent="0.25">
      <c r="D74" s="102"/>
      <c r="E74" s="102"/>
    </row>
    <row r="75" spans="1:6" ht="24" customHeight="1" x14ac:dyDescent="0.2">
      <c r="B75" s="29" t="s">
        <v>223</v>
      </c>
    </row>
  </sheetData>
  <mergeCells count="9">
    <mergeCell ref="A65:B65"/>
    <mergeCell ref="A66:B66"/>
    <mergeCell ref="C6:E6"/>
    <mergeCell ref="A7:E7"/>
    <mergeCell ref="A9:E9"/>
    <mergeCell ref="A11:B11"/>
    <mergeCell ref="A64:B64"/>
    <mergeCell ref="D11:D12"/>
    <mergeCell ref="E11:E12"/>
  </mergeCells>
  <pageMargins left="0.27559055118110237" right="0.23622047244094491" top="0.74803149606299213" bottom="0.74803149606299213" header="0.31496062992125984" footer="0.31496062992125984"/>
  <pageSetup paperSize="9" scale="7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4"/>
  <sheetViews>
    <sheetView workbookViewId="0">
      <selection activeCell="D11" sqref="D11"/>
    </sheetView>
  </sheetViews>
  <sheetFormatPr defaultRowHeight="15" x14ac:dyDescent="0.25"/>
  <cols>
    <col min="3" max="3" width="15.7109375" bestFit="1" customWidth="1"/>
    <col min="4" max="4" width="13.140625" bestFit="1" customWidth="1"/>
  </cols>
  <sheetData>
    <row r="3" spans="3:5" x14ac:dyDescent="0.25">
      <c r="C3" s="129">
        <v>10233400</v>
      </c>
      <c r="D3" s="129">
        <v>10450980</v>
      </c>
      <c r="E3" s="124"/>
    </row>
    <row r="4" spans="3:5" x14ac:dyDescent="0.25">
      <c r="C4" s="129">
        <v>78055</v>
      </c>
      <c r="D4" s="129">
        <v>78477</v>
      </c>
      <c r="E4" s="124"/>
    </row>
    <row r="5" spans="3:5" x14ac:dyDescent="0.25">
      <c r="C5" s="129">
        <v>76180</v>
      </c>
      <c r="D5" s="129">
        <v>56569</v>
      </c>
      <c r="E5" s="124"/>
    </row>
    <row r="6" spans="3:5" x14ac:dyDescent="0.25">
      <c r="C6" s="129">
        <v>1947969</v>
      </c>
      <c r="D6" s="129">
        <v>1998960</v>
      </c>
      <c r="E6" s="124"/>
    </row>
    <row r="7" spans="3:5" x14ac:dyDescent="0.25">
      <c r="C7" s="129"/>
      <c r="D7" s="129"/>
      <c r="E7" s="124"/>
    </row>
    <row r="8" spans="3:5" x14ac:dyDescent="0.25">
      <c r="C8" s="129"/>
      <c r="D8" s="129"/>
      <c r="E8" s="124"/>
    </row>
    <row r="9" spans="3:5" x14ac:dyDescent="0.25">
      <c r="C9" s="129">
        <f>C3-C4-C5-C6</f>
        <v>8131196</v>
      </c>
      <c r="D9" s="129">
        <f>D3-D4-D5-D6</f>
        <v>8316974</v>
      </c>
      <c r="E9" s="124"/>
    </row>
    <row r="10" spans="3:5" x14ac:dyDescent="0.25">
      <c r="C10" s="129">
        <v>120001</v>
      </c>
      <c r="D10" s="129">
        <v>120001</v>
      </c>
      <c r="E10" s="124"/>
    </row>
    <row r="11" spans="3:5" x14ac:dyDescent="0.25">
      <c r="C11" s="129"/>
      <c r="D11" s="129"/>
      <c r="E11" s="124"/>
    </row>
    <row r="12" spans="3:5" x14ac:dyDescent="0.25">
      <c r="C12" s="129">
        <f>C9/C10*1000</f>
        <v>67759.402004983291</v>
      </c>
      <c r="D12" s="129">
        <f>D9/D10*1000</f>
        <v>69307.539103840798</v>
      </c>
      <c r="E12" s="124"/>
    </row>
    <row r="13" spans="3:5" x14ac:dyDescent="0.25">
      <c r="C13" s="124"/>
      <c r="D13" s="124"/>
      <c r="E13" s="124"/>
    </row>
    <row r="14" spans="3:5" x14ac:dyDescent="0.25">
      <c r="C14" s="124"/>
      <c r="D14" s="124"/>
      <c r="E14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ОПУ</vt:lpstr>
      <vt:lpstr>СК</vt:lpstr>
      <vt:lpstr>Отчет движение денежных средств</vt:lpstr>
      <vt:lpstr>Акции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Zhanna Sultasheva</cp:lastModifiedBy>
  <cp:lastPrinted>2017-04-20T13:02:21Z</cp:lastPrinted>
  <dcterms:created xsi:type="dcterms:W3CDTF">2011-04-01T07:12:23Z</dcterms:created>
  <dcterms:modified xsi:type="dcterms:W3CDTF">2017-04-20T13:55:32Z</dcterms:modified>
</cp:coreProperties>
</file>