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 activeTab="1"/>
  </bookViews>
  <sheets>
    <sheet name="ББ" sheetId="1" r:id="rId1"/>
    <sheet name="ОПУ" sheetId="2" r:id="rId2"/>
  </sheets>
  <calcPr calcId="124519"/>
</workbook>
</file>

<file path=xl/calcChain.xml><?xml version="1.0" encoding="utf-8"?>
<calcChain xmlns="http://schemas.openxmlformats.org/spreadsheetml/2006/main">
  <c r="D26" i="2"/>
  <c r="C26"/>
  <c r="D19"/>
  <c r="C19"/>
  <c r="D18"/>
  <c r="D57" i="1"/>
  <c r="C57"/>
  <c r="C43"/>
  <c r="C58" l="1"/>
  <c r="C27"/>
  <c r="D68"/>
  <c r="D58"/>
  <c r="D15" i="2" l="1"/>
  <c r="D20" s="1"/>
  <c r="D28" s="1"/>
  <c r="D30" s="1"/>
  <c r="D48" s="1"/>
  <c r="D75" i="1"/>
  <c r="D77" s="1"/>
  <c r="D44"/>
  <c r="D27"/>
  <c r="D45" l="1"/>
  <c r="D78"/>
  <c r="C44" l="1"/>
  <c r="C75"/>
  <c r="C77" s="1"/>
  <c r="C15" i="2" l="1"/>
  <c r="C20" s="1"/>
  <c r="C68" i="1"/>
  <c r="B9" i="2"/>
  <c r="B6"/>
  <c r="C28" l="1"/>
  <c r="C30" s="1"/>
  <c r="C45" i="1"/>
  <c r="C78" l="1"/>
  <c r="C48" i="2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<sst xmlns="http://schemas.openxmlformats.org/spreadsheetml/2006/main" count="133" uniqueCount="120">
  <si>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</si>
  <si>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</si>
  <si>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</si>
  <si>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</si>
  <si>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</si>
  <si>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</si>
  <si>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</si>
  <si>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</si>
  <si>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</si>
  <si>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</si>
  <si>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</si>
  <si>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</si>
  <si>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</si>
  <si>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</si>
  <si>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</si>
  <si>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</si>
  <si>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</si>
  <si>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</si>
  <si>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</si>
  <si>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</si>
  <si>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</si>
  <si>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</si>
  <si>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</si>
  <si>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</si>
  <si>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</si>
  <si>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</si>
  <si>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</si>
  <si>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</si>
  <si>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</si>
  <si>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</si>
  <si>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</si>
  <si>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</si>
  <si>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</si>
  <si>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</si>
  <si>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</si>
  <si>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</si>
  <si>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</si>
  <si>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</si>
  <si>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</si>
  <si>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</si>
  <si>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</si>
  <si>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</si>
  <si>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</si>
  <si>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</si>
  <si>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</si>
  <si>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</si>
  <si>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</si>
  <si>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</si>
  <si>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</si>
  <si>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</si>
  <si>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</si>
  <si>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</si>
  <si>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</si>
  <si>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</si>
  <si>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</si>
  <si>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</si>
  <si>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</si>
  <si>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</si>
  <si>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</si>
  <si>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</si>
  <si>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</si>
  <si>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</si>
  <si>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</si>
  <si>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</si>
  <si>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</si>
  <si>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</si>
  <si>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</si>
  <si>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</si>
  <si>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</si>
  <si>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</si>
  <si>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</si>
  <si>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</si>
  <si>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</si>
  <si>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</si>
  <si>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</si>
  <si>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</si>
  <si>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</si>
  <si>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</si>
  <si>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</si>
  <si>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</si>
  <si>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</si>
  <si>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</si>
  <si>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</si>
  <si>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</si>
  <si>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</si>
  <si>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</si>
  <si>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</si>
  <si>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</si>
  <si>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</si>
  <si>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</si>
  <si>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</si>
  <si>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</si>
  <si>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</si>
  <si>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</si>
  <si>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</si>
  <si>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</si>
  <si>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</si>
  <si>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</si>
  <si>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</si>
  <si>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</si>
  <si>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</si>
  <si>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</si>
  <si>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</si>
  <si>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</si>
  <si>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</si>
  <si>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</si>
  <si>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</si>
  <si>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тенге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</si>
  <si>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</si>
  <si>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</si>
  <si>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</si>
  <si>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</si>
  <si>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Член совета директоров  Оспанов  Б.Н.           _______________</t>
  </si>
  <si>
    <t>Член совета директоров Оспанов Б.Н.                _______________</t>
  </si>
  <si>
    <t>Прибыль/убыток на акцию</t>
  </si>
  <si>
    <t>За 3 месяца 2013г.</t>
  </si>
  <si>
    <t>по состоянию на "31" марта 2014 года</t>
  </si>
  <si>
    <t>За 3 месяца 2014г.</t>
  </si>
  <si>
    <t>На конец отчетного периода 31.03.2014г.</t>
  </si>
  <si>
    <t>На начало отчетного периода на 31.12.2013г.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</si>
</sst>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workbookViewId="0">
      <selection activeCell="D16" sqref="D16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116</v>
      </c>
      <c r="D12" s="33" t="s">
        <v>107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118</v>
      </c>
      <c r="D14" s="56" t="s">
        <v>119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1312896979</v>
      </c>
      <c r="D17" s="35">
        <v>1766279810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10766874</v>
      </c>
      <c r="D23" s="35">
        <v>9497242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89560328</v>
      </c>
      <c r="D25" s="35">
        <v>88181563</v>
      </c>
      <c r="E25" s="2"/>
    </row>
    <row r="26" spans="1:5">
      <c r="A26" s="6"/>
      <c r="B26" s="15" t="s">
        <v>7</v>
      </c>
      <c r="C26" s="38">
        <v>141756137</v>
      </c>
      <c r="D26" s="35">
        <v>198692756</v>
      </c>
      <c r="E26" s="2"/>
    </row>
    <row r="27" spans="1:5">
      <c r="A27" s="6"/>
      <c r="B27" s="13" t="s">
        <v>93</v>
      </c>
      <c r="C27" s="9">
        <f>SUM(C17:C26)</f>
        <v>1554980318</v>
      </c>
      <c r="D27" s="28">
        <f>SUM(D17:D26)</f>
        <v>2062651371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1385</v>
      </c>
      <c r="D35" s="35">
        <v>1123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30639521</v>
      </c>
      <c r="D38" s="35">
        <v>31767126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2417213122.4099998</v>
      </c>
      <c r="D40" s="35">
        <v>2215948653.02</v>
      </c>
      <c r="E40" s="2"/>
      <c r="F40" s="39"/>
    </row>
    <row r="41" spans="1:6">
      <c r="A41" s="6"/>
      <c r="B41" s="15" t="s">
        <v>14</v>
      </c>
      <c r="C41" s="38">
        <v>16405479</v>
      </c>
      <c r="D41" s="35">
        <v>17854095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f>444605248.12+12133900</f>
        <v>456739148.12</v>
      </c>
      <c r="D43" s="35">
        <v>456739148.12</v>
      </c>
      <c r="E43" s="2"/>
    </row>
    <row r="44" spans="1:6">
      <c r="A44" s="6"/>
      <c r="B44" s="13" t="s">
        <v>94</v>
      </c>
      <c r="C44" s="9">
        <f>SUM(C30:C43)</f>
        <v>2920998655.5299997</v>
      </c>
      <c r="D44" s="28">
        <f>SUM(D30:D43)</f>
        <v>2722310145.1399999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4475978973.5299997</v>
      </c>
      <c r="D45" s="45">
        <f>D27+D28+D44</f>
        <v>4784961516.1399994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110</v>
      </c>
      <c r="D47" s="56" t="s">
        <v>111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>
        <v>739715986</v>
      </c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v>2212220649</v>
      </c>
      <c r="D53" s="35">
        <v>1688243179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f>26495846+3907191</f>
        <v>30403037</v>
      </c>
      <c r="D57" s="35">
        <f>23294349+2859151</f>
        <v>26153500</v>
      </c>
      <c r="E57" s="2"/>
    </row>
    <row r="58" spans="1:6">
      <c r="A58" s="6"/>
      <c r="B58" s="13" t="s">
        <v>96</v>
      </c>
      <c r="C58" s="9">
        <f>SUM(C50:C57)</f>
        <v>2242623686</v>
      </c>
      <c r="D58" s="28">
        <f>SUM(D50:D57)</f>
        <v>2454112665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37978972</v>
      </c>
      <c r="D67" s="47">
        <v>37978972</v>
      </c>
      <c r="E67" s="2"/>
      <c r="F67" s="39"/>
    </row>
    <row r="68" spans="1:9">
      <c r="A68" s="6"/>
      <c r="B68" s="13" t="s">
        <v>97</v>
      </c>
      <c r="C68" s="9">
        <f>SUM(C61:C67)</f>
        <v>37978972</v>
      </c>
      <c r="D68" s="28">
        <f>SUM(D61:D67)</f>
        <v>37978972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3640387753</v>
      </c>
      <c r="D70" s="35">
        <v>3640387753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-1445011437</v>
      </c>
      <c r="D74" s="35">
        <v>-1347517874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2195376316</v>
      </c>
      <c r="D75" s="28">
        <f>D70+D74</f>
        <v>2292869879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2195376316</v>
      </c>
      <c r="D77" s="28">
        <f>D75+D76</f>
        <v>2292869879</v>
      </c>
      <c r="E77" s="2"/>
    </row>
    <row r="78" spans="1:9" ht="15.75" thickBot="1">
      <c r="A78" s="6"/>
      <c r="B78" s="16" t="s">
        <v>100</v>
      </c>
      <c r="C78" s="17">
        <f>C58+C68+C77</f>
        <v>4475978974</v>
      </c>
      <c r="D78" s="45">
        <f>D58+D68+D77</f>
        <v>4784961516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112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108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tabSelected="1" topLeftCell="A19" workbookViewId="0">
      <selection activeCell="C21" sqref="C21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"31" марта 2014 года</v>
      </c>
    </row>
    <row r="10" spans="2:4" ht="13.5" thickBot="1">
      <c r="D10" s="25" t="s">
        <v>107</v>
      </c>
    </row>
    <row r="11" spans="2:4" ht="12" customHeight="1">
      <c r="B11" s="61" t="s">
        <v>33</v>
      </c>
      <c r="C11" s="54" t="s">
        <v>117</v>
      </c>
      <c r="D11" s="54" t="s">
        <v>115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27851197</v>
      </c>
      <c r="D17" s="46">
        <v>36768573</v>
      </c>
    </row>
    <row r="18" spans="2:5" ht="12.75" customHeight="1">
      <c r="B18" s="22" t="s">
        <v>37</v>
      </c>
      <c r="C18" s="34">
        <v>89631652</v>
      </c>
      <c r="D18" s="46">
        <f>98479565</f>
        <v>98479565</v>
      </c>
    </row>
    <row r="19" spans="2:5">
      <c r="B19" s="22" t="s">
        <v>38</v>
      </c>
      <c r="C19" s="34">
        <f>160714+10933038</f>
        <v>11093752</v>
      </c>
      <c r="D19" s="46">
        <f>160714+11370221</f>
        <v>11530935</v>
      </c>
      <c r="E19" s="40"/>
    </row>
    <row r="20" spans="2:5">
      <c r="B20" s="22" t="s">
        <v>103</v>
      </c>
      <c r="C20" s="43">
        <f>C15+C19-C17-C18</f>
        <v>-106389097</v>
      </c>
      <c r="D20" s="44">
        <f>D15-D17-D18+D19</f>
        <v>-123717203</v>
      </c>
    </row>
    <row r="21" spans="2:5">
      <c r="B21" s="15" t="s">
        <v>39</v>
      </c>
      <c r="C21" s="34">
        <v>8895534</v>
      </c>
      <c r="D21" s="46">
        <v>13335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-97493563</v>
      </c>
      <c r="D26" s="28">
        <f>D20+D21</f>
        <v>-123703868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-97493563</v>
      </c>
      <c r="D28" s="28">
        <f>D26-D27</f>
        <v>-123703868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-97493563</v>
      </c>
      <c r="D30" s="28">
        <f>D28+D29</f>
        <v>-123703868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114</v>
      </c>
      <c r="C47" s="50"/>
      <c r="D47" s="51"/>
    </row>
    <row r="48" spans="2:6" ht="12.75" thickBot="1">
      <c r="B48" s="16" t="s">
        <v>92</v>
      </c>
      <c r="C48" s="17">
        <f>C30</f>
        <v>-97493563</v>
      </c>
      <c r="D48" s="45">
        <f>D30</f>
        <v>-123703868</v>
      </c>
      <c r="F48" s="41"/>
    </row>
    <row r="49" spans="2:6" ht="12.75" customHeight="1">
      <c r="F49" s="41"/>
    </row>
    <row r="50" spans="2:6" customFormat="1" ht="15">
      <c r="B50" s="19" t="s">
        <v>113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109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2014-04-30T10:36:16Z</cp:lastPrinted>
  <dcterms:created xsi:type="dcterms:W3CDTF">2011-04-01T07:12:23Z</dcterms:created>
  <dcterms:modified xsi:type="dcterms:W3CDTF">2014-04-30T10:50:14Z</dcterms:modified>
</cp:coreProperties>
</file>