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Абдулла\4. Отчет KASE\2 квартал 2019\"/>
    </mc:Choice>
  </mc:AlternateContent>
  <bookViews>
    <workbookView xWindow="120" yWindow="135" windowWidth="10005" windowHeight="1000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H74" i="4" l="1"/>
  <c r="H87" i="4" l="1"/>
  <c r="D27" i="5" l="1"/>
  <c r="E82" i="1" l="1"/>
  <c r="D32" i="1"/>
  <c r="D49" i="1"/>
  <c r="D61" i="1"/>
  <c r="D71" i="1"/>
  <c r="J87" i="4"/>
  <c r="D43" i="4"/>
  <c r="J50" i="4"/>
  <c r="J56" i="4"/>
  <c r="J51" i="4"/>
  <c r="H56" i="4"/>
  <c r="E78" i="1"/>
  <c r="E80" i="1"/>
  <c r="E71" i="1"/>
  <c r="E60" i="1"/>
  <c r="E61" i="1"/>
  <c r="E81" i="1"/>
  <c r="E48" i="1"/>
  <c r="E49" i="1"/>
  <c r="E32" i="1"/>
  <c r="E50" i="1"/>
  <c r="D74" i="4"/>
  <c r="D58" i="4"/>
  <c r="D60" i="4"/>
  <c r="D30" i="2"/>
  <c r="D36" i="2" s="1"/>
  <c r="D38" i="2" s="1"/>
  <c r="D75" i="5"/>
  <c r="D78" i="1"/>
  <c r="E12" i="5"/>
  <c r="E65" i="5"/>
  <c r="D65" i="5"/>
  <c r="G43" i="4"/>
  <c r="F43" i="4"/>
  <c r="E43" i="4"/>
  <c r="G30" i="4"/>
  <c r="G58" i="4" s="1"/>
  <c r="G60" i="4" s="1"/>
  <c r="F30" i="4"/>
  <c r="F58" i="4" s="1"/>
  <c r="F60" i="4" s="1"/>
  <c r="E30" i="4"/>
  <c r="D30" i="4"/>
  <c r="H58" i="4"/>
  <c r="E59" i="5"/>
  <c r="E72" i="5" s="1"/>
  <c r="D59" i="5"/>
  <c r="D72" i="5"/>
  <c r="E44" i="5"/>
  <c r="D44" i="5"/>
  <c r="E31" i="5"/>
  <c r="D31" i="5"/>
  <c r="E20" i="5"/>
  <c r="E29" i="5" s="1"/>
  <c r="D20" i="5"/>
  <c r="D12" i="5"/>
  <c r="I43" i="4"/>
  <c r="H43" i="4"/>
  <c r="J82" i="4"/>
  <c r="J81" i="4"/>
  <c r="I74" i="4"/>
  <c r="G74" i="4"/>
  <c r="F74" i="4"/>
  <c r="E74" i="4"/>
  <c r="J32" i="4"/>
  <c r="J28" i="4"/>
  <c r="J27" i="4"/>
  <c r="I29" i="4"/>
  <c r="I30" i="4" s="1"/>
  <c r="I58" i="4" s="1"/>
  <c r="I60" i="4" s="1"/>
  <c r="H29" i="4"/>
  <c r="G29" i="4"/>
  <c r="F29" i="4"/>
  <c r="E29" i="4"/>
  <c r="E58" i="4"/>
  <c r="E60" i="4" s="1"/>
  <c r="D29" i="4"/>
  <c r="J29" i="4" s="1"/>
  <c r="E25" i="2"/>
  <c r="E30" i="2"/>
  <c r="E36" i="2" s="1"/>
  <c r="E38" i="2" s="1"/>
  <c r="D25" i="2"/>
  <c r="H60" i="4"/>
  <c r="E83" i="1"/>
  <c r="H30" i="4"/>
  <c r="J31" i="4"/>
  <c r="D80" i="1"/>
  <c r="E57" i="5" l="1"/>
  <c r="E74" i="5" s="1"/>
  <c r="E76" i="5" s="1"/>
  <c r="D57" i="5"/>
  <c r="D29" i="5"/>
  <c r="I89" i="4"/>
  <c r="E89" i="4"/>
  <c r="J74" i="4"/>
  <c r="G89" i="4"/>
  <c r="D89" i="4"/>
  <c r="J43" i="4"/>
  <c r="J30" i="4"/>
  <c r="F89" i="4"/>
  <c r="J58" i="4"/>
  <c r="J60" i="4" s="1"/>
  <c r="D56" i="2"/>
  <c r="D62" i="2" s="1"/>
  <c r="D65" i="2" s="1"/>
  <c r="D41" i="2"/>
  <c r="H62" i="4" s="1"/>
  <c r="E56" i="2"/>
  <c r="E62" i="2" s="1"/>
  <c r="E65" i="2" s="1"/>
  <c r="E41" i="2"/>
  <c r="D81" i="1"/>
  <c r="D83" i="1" s="1"/>
  <c r="D50" i="1"/>
  <c r="D82" i="1" s="1"/>
  <c r="D74" i="5" l="1"/>
  <c r="D76" i="5" s="1"/>
  <c r="D77" i="5" s="1"/>
  <c r="J62" i="4"/>
  <c r="J89" i="4" s="1"/>
  <c r="J90" i="4" s="1"/>
  <c r="H89" i="4"/>
</calcChain>
</file>

<file path=xl/sharedStrings.xml><?xml version="1.0" encoding="utf-8"?>
<sst xmlns="http://schemas.openxmlformats.org/spreadsheetml/2006/main" count="796" uniqueCount="279">
  <si>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</si>
  <si>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</si>
  <si>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</si>
  <si>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</si>
  <si>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</si>
  <si>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</si>
  <si>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</si>
  <si>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</si>
  <si>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</si>
  <si>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</si>
  <si>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</si>
  <si>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</si>
  <si>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</si>
  <si>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</si>
  <si>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</si>
  <si>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</si>
  <si>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</si>
  <si>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</si>
  <si>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</si>
  <si>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</si>
  <si>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</si>
  <si>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</si>
  <si>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</si>
  <si>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</si>
  <si>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</si>
  <si>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</si>
  <si>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</si>
  <si>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</si>
  <si>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</si>
  <si>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</si>
  <si>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</si>
  <si>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</si>
  <si>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</si>
  <si>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</si>
  <si>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</si>
  <si>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</si>
  <si>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</si>
  <si>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</si>
  <si>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</si>
  <si>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</si>
  <si>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</si>
  <si>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</si>
  <si>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</si>
  <si>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</si>
  <si>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</si>
  <si>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</si>
  <si>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</si>
  <si>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</si>
  <si>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</si>
  <si>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</si>
  <si>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</si>
  <si>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</si>
  <si>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</si>
  <si>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</si>
  <si>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</si>
  <si>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</si>
  <si>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</si>
  <si>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</si>
  <si>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</si>
  <si>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</si>
  <si>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</si>
  <si>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</si>
  <si>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</si>
  <si>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</si>
  <si>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</si>
  <si>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</si>
  <si>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</si>
  <si>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</si>
  <si>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</si>
  <si>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</si>
  <si>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</si>
  <si>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</si>
  <si>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</si>
  <si>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</si>
  <si>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</si>
  <si>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</si>
  <si>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</si>
  <si>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</si>
  <si>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</si>
  <si>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</si>
  <si>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</si>
  <si>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</si>
  <si>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</si>
  <si>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</si>
  <si>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</si>
  <si>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</si>
  <si>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</si>
  <si>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</si>
  <si>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</si>
  <si>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</si>
  <si>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</si>
  <si>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</si>
  <si>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</si>
  <si>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</si>
  <si>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</si>
  <si>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</si>
  <si>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</si>
  <si>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</si>
  <si>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</si>
  <si>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</si>
  <si>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</si>
  <si>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</si>
  <si>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</si>
  <si>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</si>
  <si>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</si>
  <si>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</si>
  <si>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</si>
  <si>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</si>
  <si>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</si>
  <si>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</si>
  <si>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</si>
  <si>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</si>
  <si>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</si>
  <si>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</si>
  <si>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</si>
  <si>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</si>
  <si>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</si>
  <si>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</si>
  <si>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</si>
  <si>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</si>
  <si>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</si>
  <si>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</si>
  <si>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</si>
  <si>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</si>
  <si>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</si>
  <si>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</si>
  <si>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</si>
  <si>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</si>
  <si>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</si>
  <si>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</si>
  <si>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</si>
  <si>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</si>
  <si>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</si>
  <si>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</si>
  <si>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</si>
  <si>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</si>
  <si>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</si>
  <si>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</si>
  <si>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</si>
  <si>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</si>
  <si>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</si>
  <si>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</si>
  <si>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</si>
  <si>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</si>
  <si>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</si>
  <si>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</si>
  <si>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</si>
  <si>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</si>
  <si>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</si>
  <si>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</si>
  <si>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</si>
  <si>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</si>
  <si>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</si>
  <si>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</si>
  <si>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</si>
  <si>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</si>
  <si>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</si>
  <si>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</si>
  <si>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</si>
  <si>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</si>
  <si>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</si>
  <si>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</si>
  <si>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</si>
  <si>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</si>
  <si>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</si>
  <si>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</si>
  <si>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</si>
  <si>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</si>
  <si>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</si>
  <si>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</si>
  <si>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</si>
  <si>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</si>
  <si>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</si>
  <si>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</si>
  <si>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</si>
  <si>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</si>
  <si>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</si>
  <si>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</si>
  <si>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</si>
  <si>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</si>
  <si>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</si>
  <si>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</si>
  <si>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</si>
  <si>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</si>
  <si>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</si>
  <si>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</si>
  <si>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</si>
  <si>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</si>
  <si>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</si>
  <si>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</si>
  <si>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</si>
  <si>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</si>
  <si>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</si>
  <si>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</si>
  <si>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</si>
  <si>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</si>
  <si>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</si>
  <si>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</si>
  <si>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</si>
  <si>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</si>
  <si>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</si>
  <si>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</si>
  <si>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</si>
  <si>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</si>
  <si>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</si>
  <si>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</si>
  <si>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</si>
  <si>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</si>
  <si>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</si>
  <si>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</si>
  <si>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</si>
  <si>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</si>
  <si>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</si>
  <si>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</si>
  <si>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</si>
  <si>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</si>
  <si>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</si>
  <si>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</si>
  <si>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</si>
  <si>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</si>
  <si>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</si>
  <si>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</si>
  <si>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</si>
  <si>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</si>
  <si>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</si>
  <si>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</si>
  <si>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</si>
  <si>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</si>
  <si>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</si>
  <si>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</si>
  <si>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</si>
  <si>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</si>
  <si>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</si>
  <si>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</si>
  <si>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</si>
  <si>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</si>
  <si>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</si>
  <si>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</si>
  <si>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</si>
  <si>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</si>
  <si>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</si>
  <si>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</si>
  <si>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</si>
  <si>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</si>
  <si>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</si>
  <si>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</si>
  <si>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</si>
  <si>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</si>
  <si>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</si>
  <si>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</si>
  <si>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</si>
  <si>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</si>
  <si>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</si>
  <si>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</si>
  <si>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</si>
  <si>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</si>
  <si>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</si>
  <si>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</si>
  <si>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</si>
  <si>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</si>
  <si>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</si>
  <si>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</si>
  <si>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</si>
  <si>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</si>
  <si>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</si>
  <si>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</si>
  <si>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</si>
  <si>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</si>
  <si>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</si>
  <si>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</si>
  <si>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</si>
  <si>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</si>
  <si>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Сальдо на 31 марта  отчетного года (строка 500 + строка 600 + строка 700)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</si>
  <si>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</si>
  <si>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</si>
  <si>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Генеральный директор: Джаукенов Аскар Амангельдиевич</t>
  </si>
  <si>
    <t>Главный бухгалтер: Тепляков Сергей Юрьевич</t>
  </si>
  <si>
    <t>за период с 01.01.2019 по 30.06.2019</t>
  </si>
  <si>
    <t>Среднегодовая численность работников: 711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</si>
</sst>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48" fillId="0" borderId="22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95"/>
  <sheetViews>
    <sheetView tabSelected="1" topLeftCell="A62" workbookViewId="0">
      <selection activeCell="H18" sqref="H18"/>
    </sheetView>
  </sheetViews>
  <sheetFormatPr defaultRowHeight="15" customHeight="1"/>
  <cols>
    <col min="1" max="1" width="1.85546875" style="2" bestFit="1" customWidth="1"/>
    <col min="2" max="2" width="60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2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3"/>
      <c r="C1" s="73"/>
      <c r="D1" s="73"/>
      <c r="E1" s="73"/>
      <c r="F1" s="81"/>
    </row>
    <row r="2" spans="1:6" ht="12" customHeight="1">
      <c r="A2" s="17" t="s">
        <v>0</v>
      </c>
      <c r="B2" s="97" t="s">
        <v>1</v>
      </c>
      <c r="C2" s="97"/>
      <c r="D2" s="97"/>
      <c r="E2" s="97"/>
      <c r="F2" s="81"/>
    </row>
    <row r="3" spans="1:6" ht="12" customHeight="1">
      <c r="A3" s="17" t="s">
        <v>0</v>
      </c>
      <c r="B3" s="98" t="s">
        <v>170</v>
      </c>
      <c r="C3" s="98"/>
      <c r="D3" s="98"/>
      <c r="E3" s="98"/>
      <c r="F3" s="81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1"/>
    </row>
    <row r="5" spans="1:6" ht="12" customHeight="1">
      <c r="A5" s="17" t="s">
        <v>0</v>
      </c>
      <c r="B5" s="80" t="s">
        <v>172</v>
      </c>
      <c r="C5" s="73"/>
      <c r="D5" s="73"/>
      <c r="E5" s="73"/>
      <c r="F5" s="81"/>
    </row>
    <row r="6" spans="1:6" ht="12" customHeight="1">
      <c r="A6" s="17" t="s">
        <v>0</v>
      </c>
      <c r="B6" s="80" t="s">
        <v>2</v>
      </c>
      <c r="C6" s="73"/>
      <c r="D6" s="73"/>
      <c r="E6" s="73"/>
      <c r="F6" s="81"/>
    </row>
    <row r="7" spans="1:6" ht="12" customHeight="1">
      <c r="A7" s="17" t="s">
        <v>0</v>
      </c>
      <c r="B7" s="80" t="s">
        <v>171</v>
      </c>
      <c r="C7" s="73"/>
      <c r="D7" s="73"/>
      <c r="E7" s="73"/>
      <c r="F7" s="81"/>
    </row>
    <row r="8" spans="1:6" ht="12" customHeight="1">
      <c r="A8" s="17" t="s">
        <v>0</v>
      </c>
      <c r="B8" s="80" t="s">
        <v>3</v>
      </c>
      <c r="C8" s="73"/>
      <c r="D8" s="73"/>
      <c r="E8" s="73"/>
      <c r="F8" s="81"/>
    </row>
    <row r="9" spans="1:6" ht="12" customHeight="1">
      <c r="A9" s="17" t="s">
        <v>0</v>
      </c>
      <c r="B9" s="80" t="s">
        <v>278</v>
      </c>
      <c r="C9" s="73"/>
      <c r="D9" s="73"/>
      <c r="E9" s="73"/>
      <c r="F9" s="81"/>
    </row>
    <row r="10" spans="1:6" ht="12" customHeight="1">
      <c r="A10" s="17" t="s">
        <v>0</v>
      </c>
      <c r="B10" s="80" t="s">
        <v>4</v>
      </c>
      <c r="C10" s="73"/>
      <c r="D10" s="73"/>
      <c r="E10" s="73"/>
      <c r="F10" s="81"/>
    </row>
    <row r="11" spans="1:6" ht="15" customHeight="1">
      <c r="A11" s="17" t="s">
        <v>0</v>
      </c>
      <c r="B11" s="80" t="s">
        <v>274</v>
      </c>
      <c r="C11" s="101" t="s">
        <v>273</v>
      </c>
      <c r="D11" s="101"/>
      <c r="E11" s="101"/>
      <c r="F11" s="81"/>
    </row>
    <row r="12" spans="1:6" ht="34.5" customHeight="1">
      <c r="A12" s="17" t="s">
        <v>0</v>
      </c>
      <c r="B12" s="4" t="s">
        <v>0</v>
      </c>
      <c r="C12" s="101"/>
      <c r="D12" s="101"/>
      <c r="E12" s="101"/>
      <c r="F12" s="81"/>
    </row>
    <row r="13" spans="1:6" ht="10.5" customHeight="1">
      <c r="A13" s="17"/>
      <c r="B13" s="93"/>
      <c r="C13" s="94"/>
      <c r="D13" s="94"/>
      <c r="E13" s="94"/>
      <c r="F13" s="81"/>
    </row>
    <row r="14" spans="1:6" ht="14.25" customHeight="1">
      <c r="A14" s="17" t="s">
        <v>0</v>
      </c>
      <c r="B14" s="99" t="s">
        <v>173</v>
      </c>
      <c r="C14" s="99"/>
      <c r="D14" s="99"/>
      <c r="E14" s="99"/>
      <c r="F14" s="81"/>
    </row>
    <row r="15" spans="1:6" ht="12" customHeight="1">
      <c r="A15" s="17" t="s">
        <v>0</v>
      </c>
      <c r="B15" s="100" t="s">
        <v>277</v>
      </c>
      <c r="C15" s="100"/>
      <c r="D15" s="100"/>
      <c r="E15" s="100"/>
      <c r="F15" s="81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1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1"/>
    </row>
    <row r="18" spans="1:10" ht="24" customHeight="1">
      <c r="A18" s="18" t="s">
        <v>0</v>
      </c>
      <c r="B18" s="74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4" t="s">
        <v>10</v>
      </c>
      <c r="C20" s="76"/>
      <c r="D20" s="76"/>
      <c r="E20" s="75"/>
    </row>
    <row r="21" spans="1:10" ht="12" customHeight="1">
      <c r="A21" s="18" t="s">
        <v>0</v>
      </c>
      <c r="B21" s="74" t="s">
        <v>11</v>
      </c>
      <c r="C21" s="20" t="s">
        <v>0</v>
      </c>
      <c r="D21" s="21"/>
      <c r="E21" s="21"/>
    </row>
    <row r="22" spans="1:10">
      <c r="A22" s="18" t="s">
        <v>0</v>
      </c>
      <c r="B22" s="77" t="s">
        <v>12</v>
      </c>
      <c r="C22" s="22" t="s">
        <v>13</v>
      </c>
      <c r="D22" s="23">
        <v>478659</v>
      </c>
      <c r="E22" s="23">
        <v>1518853</v>
      </c>
    </row>
    <row r="23" spans="1:10">
      <c r="A23" s="18" t="s">
        <v>0</v>
      </c>
      <c r="B23" s="77" t="s">
        <v>14</v>
      </c>
      <c r="C23" s="22" t="s">
        <v>15</v>
      </c>
      <c r="D23" s="23"/>
      <c r="E23" s="23"/>
    </row>
    <row r="24" spans="1:10">
      <c r="A24" s="18" t="s">
        <v>0</v>
      </c>
      <c r="B24" s="77" t="s">
        <v>16</v>
      </c>
      <c r="C24" s="22" t="s">
        <v>17</v>
      </c>
      <c r="D24" s="23"/>
      <c r="E24" s="23"/>
    </row>
    <row r="25" spans="1:10" ht="24.75">
      <c r="A25" s="18" t="s">
        <v>0</v>
      </c>
      <c r="B25" s="77" t="s">
        <v>18</v>
      </c>
      <c r="C25" s="22" t="s">
        <v>19</v>
      </c>
      <c r="D25" s="23"/>
      <c r="E25" s="23"/>
    </row>
    <row r="26" spans="1:10">
      <c r="A26" s="18" t="s">
        <v>0</v>
      </c>
      <c r="B26" s="77" t="s">
        <v>20</v>
      </c>
      <c r="C26" s="22" t="s">
        <v>21</v>
      </c>
      <c r="D26" s="23"/>
      <c r="E26" s="23"/>
    </row>
    <row r="27" spans="1:10">
      <c r="A27" s="18" t="s">
        <v>0</v>
      </c>
      <c r="B27" s="77" t="s">
        <v>22</v>
      </c>
      <c r="C27" s="22" t="s">
        <v>23</v>
      </c>
      <c r="D27" s="23">
        <v>487326</v>
      </c>
      <c r="E27" s="23">
        <v>3374048</v>
      </c>
    </row>
    <row r="28" spans="1:10">
      <c r="A28" s="18" t="s">
        <v>0</v>
      </c>
      <c r="B28" s="77" t="s">
        <v>24</v>
      </c>
      <c r="C28" s="22" t="s">
        <v>25</v>
      </c>
      <c r="D28" s="23">
        <v>3392725</v>
      </c>
      <c r="E28" s="23">
        <v>187132</v>
      </c>
      <c r="G28" s="12"/>
    </row>
    <row r="29" spans="1:10" ht="15.75">
      <c r="A29" s="18" t="s">
        <v>0</v>
      </c>
      <c r="B29" s="77" t="s">
        <v>26</v>
      </c>
      <c r="C29" s="22" t="s">
        <v>27</v>
      </c>
      <c r="D29" s="23"/>
      <c r="E29" s="23">
        <v>0</v>
      </c>
      <c r="I29" s="84"/>
    </row>
    <row r="30" spans="1:10" ht="15.75">
      <c r="A30" s="18" t="s">
        <v>0</v>
      </c>
      <c r="B30" s="77" t="s">
        <v>28</v>
      </c>
      <c r="C30" s="22" t="s">
        <v>29</v>
      </c>
      <c r="D30" s="23">
        <v>0</v>
      </c>
      <c r="E30" s="23">
        <v>0</v>
      </c>
      <c r="G30" s="12"/>
      <c r="I30" s="84"/>
    </row>
    <row r="31" spans="1:10" ht="15.75">
      <c r="A31" s="18" t="s">
        <v>0</v>
      </c>
      <c r="B31" s="77" t="s">
        <v>30</v>
      </c>
      <c r="C31" s="22" t="s">
        <v>31</v>
      </c>
      <c r="D31" s="23">
        <v>30412</v>
      </c>
      <c r="E31" s="23">
        <v>15327</v>
      </c>
      <c r="I31" s="84"/>
    </row>
    <row r="32" spans="1:10" ht="20.100000000000001" customHeight="1">
      <c r="A32" s="18" t="s">
        <v>0</v>
      </c>
      <c r="B32" s="74" t="s">
        <v>32</v>
      </c>
      <c r="C32" s="19">
        <v>100</v>
      </c>
      <c r="D32" s="24">
        <f>SUM(D22:D31)</f>
        <v>4389122</v>
      </c>
      <c r="E32" s="24">
        <f>SUM(E22:E31)</f>
        <v>5095360</v>
      </c>
      <c r="G32" s="82"/>
      <c r="I32" s="84"/>
      <c r="J32" s="85"/>
    </row>
    <row r="33" spans="1:9" ht="15.75">
      <c r="A33" s="18" t="s">
        <v>0</v>
      </c>
      <c r="B33" s="77" t="s">
        <v>33</v>
      </c>
      <c r="C33" s="20">
        <v>101</v>
      </c>
      <c r="D33" s="23"/>
      <c r="E33" s="23"/>
      <c r="I33" s="84"/>
    </row>
    <row r="34" spans="1:9" ht="15.75">
      <c r="A34" s="18" t="s">
        <v>0</v>
      </c>
      <c r="B34" s="74" t="s">
        <v>34</v>
      </c>
      <c r="C34" s="19" t="s">
        <v>0</v>
      </c>
      <c r="D34" s="24" t="s">
        <v>0</v>
      </c>
      <c r="E34" s="24" t="s">
        <v>0</v>
      </c>
      <c r="I34" s="84"/>
    </row>
    <row r="35" spans="1:9" ht="15.75">
      <c r="A35" s="18" t="s">
        <v>0</v>
      </c>
      <c r="B35" s="77" t="s">
        <v>14</v>
      </c>
      <c r="C35" s="20">
        <v>110</v>
      </c>
      <c r="D35" s="23">
        <v>0</v>
      </c>
      <c r="E35" s="23">
        <v>0</v>
      </c>
      <c r="I35" s="84"/>
    </row>
    <row r="36" spans="1:9" ht="15.75">
      <c r="A36" s="18" t="s">
        <v>0</v>
      </c>
      <c r="B36" s="77" t="s">
        <v>16</v>
      </c>
      <c r="C36" s="20">
        <v>111</v>
      </c>
      <c r="D36" s="23">
        <v>0</v>
      </c>
      <c r="E36" s="23">
        <v>0</v>
      </c>
      <c r="I36" s="84"/>
    </row>
    <row r="37" spans="1:9" ht="24.75">
      <c r="A37" s="18" t="s">
        <v>0</v>
      </c>
      <c r="B37" s="77" t="s">
        <v>18</v>
      </c>
      <c r="C37" s="20">
        <v>112</v>
      </c>
      <c r="D37" s="23">
        <v>0</v>
      </c>
      <c r="E37" s="23">
        <v>0</v>
      </c>
      <c r="G37" s="12"/>
    </row>
    <row r="38" spans="1:9">
      <c r="A38" s="18" t="s">
        <v>0</v>
      </c>
      <c r="B38" s="77" t="s">
        <v>20</v>
      </c>
      <c r="C38" s="20">
        <v>113</v>
      </c>
      <c r="D38" s="23">
        <v>0</v>
      </c>
      <c r="E38" s="23">
        <v>2596653</v>
      </c>
    </row>
    <row r="39" spans="1:9">
      <c r="A39" s="18" t="s">
        <v>0</v>
      </c>
      <c r="B39" s="77" t="s">
        <v>35</v>
      </c>
      <c r="C39" s="20">
        <v>114</v>
      </c>
      <c r="D39" s="23"/>
      <c r="E39" s="23"/>
    </row>
    <row r="40" spans="1:9">
      <c r="A40" s="18" t="s">
        <v>0</v>
      </c>
      <c r="B40" s="77" t="s">
        <v>36</v>
      </c>
      <c r="C40" s="20">
        <v>115</v>
      </c>
      <c r="D40" s="23"/>
      <c r="E40" s="23"/>
    </row>
    <row r="41" spans="1:9">
      <c r="A41" s="18" t="s">
        <v>0</v>
      </c>
      <c r="B41" s="77" t="s">
        <v>37</v>
      </c>
      <c r="C41" s="20">
        <v>116</v>
      </c>
      <c r="D41" s="23"/>
      <c r="E41" s="23"/>
    </row>
    <row r="42" spans="1:9">
      <c r="A42" s="18" t="s">
        <v>0</v>
      </c>
      <c r="B42" s="77" t="s">
        <v>38</v>
      </c>
      <c r="C42" s="20">
        <v>117</v>
      </c>
      <c r="D42" s="23"/>
      <c r="E42" s="23"/>
    </row>
    <row r="43" spans="1:9">
      <c r="A43" s="18" t="s">
        <v>0</v>
      </c>
      <c r="B43" s="77" t="s">
        <v>39</v>
      </c>
      <c r="C43" s="20">
        <v>118</v>
      </c>
      <c r="D43" s="23">
        <v>36812499</v>
      </c>
      <c r="E43" s="23">
        <v>32953892</v>
      </c>
    </row>
    <row r="44" spans="1:9">
      <c r="A44" s="18" t="s">
        <v>0</v>
      </c>
      <c r="B44" s="77" t="s">
        <v>40</v>
      </c>
      <c r="C44" s="20">
        <v>119</v>
      </c>
      <c r="D44" s="23"/>
      <c r="E44" s="23"/>
    </row>
    <row r="45" spans="1:9">
      <c r="A45" s="18" t="s">
        <v>0</v>
      </c>
      <c r="B45" s="77" t="s">
        <v>41</v>
      </c>
      <c r="C45" s="20">
        <v>120</v>
      </c>
      <c r="D45" s="23"/>
      <c r="E45" s="23"/>
    </row>
    <row r="46" spans="1:9">
      <c r="A46" s="18" t="s">
        <v>0</v>
      </c>
      <c r="B46" s="77" t="s">
        <v>42</v>
      </c>
      <c r="C46" s="20">
        <v>121</v>
      </c>
      <c r="D46" s="23">
        <v>138770</v>
      </c>
      <c r="E46" s="23">
        <v>138223</v>
      </c>
    </row>
    <row r="47" spans="1:9">
      <c r="A47" s="18" t="s">
        <v>0</v>
      </c>
      <c r="B47" s="77" t="s">
        <v>43</v>
      </c>
      <c r="C47" s="20">
        <v>122</v>
      </c>
      <c r="D47" s="23">
        <v>0</v>
      </c>
      <c r="E47" s="23">
        <v>387619</v>
      </c>
    </row>
    <row r="48" spans="1:9">
      <c r="A48" s="18" t="s">
        <v>0</v>
      </c>
      <c r="B48" s="77" t="s">
        <v>44</v>
      </c>
      <c r="C48" s="20">
        <v>123</v>
      </c>
      <c r="D48" s="23">
        <v>9380024</v>
      </c>
      <c r="E48" s="23">
        <f>168827+2310181+2186578+154168+2961264</f>
        <v>7781018</v>
      </c>
    </row>
    <row r="49" spans="1:7" ht="20.100000000000001" customHeight="1">
      <c r="A49" s="18" t="s">
        <v>0</v>
      </c>
      <c r="B49" s="74" t="s">
        <v>45</v>
      </c>
      <c r="C49" s="19">
        <v>200</v>
      </c>
      <c r="D49" s="24">
        <f>SUM(D35:D48)</f>
        <v>46331293</v>
      </c>
      <c r="E49" s="24">
        <f>SUM(E35:E48)</f>
        <v>43857405</v>
      </c>
    </row>
    <row r="50" spans="1:7">
      <c r="A50" s="18" t="s">
        <v>0</v>
      </c>
      <c r="B50" s="74" t="s">
        <v>46</v>
      </c>
      <c r="C50" s="19" t="s">
        <v>0</v>
      </c>
      <c r="D50" s="24">
        <f>D49+D32</f>
        <v>50720415</v>
      </c>
      <c r="E50" s="24">
        <f>E49+E32</f>
        <v>48952765</v>
      </c>
    </row>
    <row r="51" spans="1:7">
      <c r="A51" s="18" t="s">
        <v>0</v>
      </c>
      <c r="B51" s="74"/>
      <c r="C51" s="76"/>
      <c r="D51" s="76"/>
      <c r="E51" s="76"/>
    </row>
    <row r="52" spans="1:7">
      <c r="A52" s="18" t="s">
        <v>0</v>
      </c>
      <c r="B52" s="74" t="s">
        <v>47</v>
      </c>
      <c r="C52" s="19" t="s">
        <v>0</v>
      </c>
      <c r="D52" s="19" t="s">
        <v>0</v>
      </c>
      <c r="E52" s="19" t="s">
        <v>0</v>
      </c>
    </row>
    <row r="53" spans="1:7">
      <c r="A53" s="18" t="s">
        <v>0</v>
      </c>
      <c r="B53" s="77" t="s">
        <v>48</v>
      </c>
      <c r="C53" s="20">
        <v>210</v>
      </c>
      <c r="D53" s="23"/>
      <c r="E53" s="23"/>
    </row>
    <row r="54" spans="1:7">
      <c r="A54" s="18" t="s">
        <v>0</v>
      </c>
      <c r="B54" s="77" t="s">
        <v>16</v>
      </c>
      <c r="C54" s="20">
        <v>211</v>
      </c>
      <c r="D54" s="23">
        <v>0</v>
      </c>
      <c r="E54" s="23">
        <v>0</v>
      </c>
    </row>
    <row r="55" spans="1:7">
      <c r="A55" s="18" t="s">
        <v>0</v>
      </c>
      <c r="B55" s="77" t="s">
        <v>49</v>
      </c>
      <c r="C55" s="20">
        <v>212</v>
      </c>
      <c r="D55" s="23">
        <v>0</v>
      </c>
      <c r="E55" s="23">
        <v>0</v>
      </c>
    </row>
    <row r="56" spans="1:7">
      <c r="A56" s="18" t="s">
        <v>0</v>
      </c>
      <c r="B56" s="77" t="s">
        <v>50</v>
      </c>
      <c r="C56" s="20">
        <v>213</v>
      </c>
      <c r="D56" s="23">
        <v>764373</v>
      </c>
      <c r="E56" s="23">
        <v>1239625</v>
      </c>
      <c r="G56" s="12"/>
    </row>
    <row r="57" spans="1:7">
      <c r="A57" s="18" t="s">
        <v>0</v>
      </c>
      <c r="B57" s="77" t="s">
        <v>51</v>
      </c>
      <c r="C57" s="20">
        <v>214</v>
      </c>
      <c r="D57" s="23">
        <v>90411</v>
      </c>
      <c r="E57" s="23">
        <v>154975</v>
      </c>
    </row>
    <row r="58" spans="1:7">
      <c r="A58" s="18" t="s">
        <v>0</v>
      </c>
      <c r="B58" s="77" t="s">
        <v>52</v>
      </c>
      <c r="C58" s="20">
        <v>215</v>
      </c>
      <c r="D58" s="23">
        <v>0</v>
      </c>
      <c r="E58" s="23">
        <v>56307</v>
      </c>
      <c r="G58" s="12"/>
    </row>
    <row r="59" spans="1:7">
      <c r="A59" s="18" t="s">
        <v>0</v>
      </c>
      <c r="B59" s="77" t="s">
        <v>53</v>
      </c>
      <c r="C59" s="20">
        <v>216</v>
      </c>
      <c r="D59" s="23">
        <v>104113</v>
      </c>
      <c r="E59" s="23">
        <v>31809</v>
      </c>
    </row>
    <row r="60" spans="1:7">
      <c r="A60" s="18" t="s">
        <v>0</v>
      </c>
      <c r="B60" s="77" t="s">
        <v>54</v>
      </c>
      <c r="C60" s="20">
        <v>217</v>
      </c>
      <c r="D60" s="23">
        <v>191388</v>
      </c>
      <c r="E60" s="23">
        <f>74127+17+34458</f>
        <v>108602</v>
      </c>
      <c r="G60" s="12"/>
    </row>
    <row r="61" spans="1:7" ht="20.100000000000001" customHeight="1">
      <c r="A61" s="18" t="s">
        <v>0</v>
      </c>
      <c r="B61" s="74" t="s">
        <v>55</v>
      </c>
      <c r="C61" s="19">
        <v>300</v>
      </c>
      <c r="D61" s="24">
        <f>SUM(D53:D60)</f>
        <v>1150285</v>
      </c>
      <c r="E61" s="24">
        <f>SUM(E53:E60)</f>
        <v>1591318</v>
      </c>
      <c r="F61" s="83"/>
    </row>
    <row r="62" spans="1:7">
      <c r="A62" s="18" t="s">
        <v>0</v>
      </c>
      <c r="B62" s="77" t="s">
        <v>56</v>
      </c>
      <c r="C62" s="20">
        <v>301</v>
      </c>
      <c r="D62" s="21"/>
      <c r="E62" s="21"/>
    </row>
    <row r="63" spans="1:7">
      <c r="A63" s="18" t="s">
        <v>0</v>
      </c>
      <c r="B63" s="74" t="s">
        <v>57</v>
      </c>
      <c r="C63" s="19" t="s">
        <v>0</v>
      </c>
      <c r="D63" s="25" t="s">
        <v>0</v>
      </c>
      <c r="E63" s="25" t="s">
        <v>0</v>
      </c>
    </row>
    <row r="64" spans="1:7">
      <c r="A64" s="18" t="s">
        <v>0</v>
      </c>
      <c r="B64" s="77" t="s">
        <v>48</v>
      </c>
      <c r="C64" s="20">
        <v>310</v>
      </c>
      <c r="D64" s="23">
        <v>0</v>
      </c>
      <c r="E64" s="23">
        <v>0</v>
      </c>
    </row>
    <row r="65" spans="1:8">
      <c r="A65" s="18" t="s">
        <v>0</v>
      </c>
      <c r="B65" s="77" t="s">
        <v>16</v>
      </c>
      <c r="C65" s="20">
        <v>311</v>
      </c>
      <c r="D65" s="23">
        <v>0</v>
      </c>
      <c r="E65" s="23">
        <v>0</v>
      </c>
    </row>
    <row r="66" spans="1:8">
      <c r="A66" s="18" t="s">
        <v>0</v>
      </c>
      <c r="B66" s="77" t="s">
        <v>58</v>
      </c>
      <c r="C66" s="20">
        <v>312</v>
      </c>
      <c r="D66" s="23">
        <v>0</v>
      </c>
      <c r="E66" s="23">
        <v>0</v>
      </c>
    </row>
    <row r="67" spans="1:8">
      <c r="A67" s="18" t="s">
        <v>0</v>
      </c>
      <c r="B67" s="77" t="s">
        <v>59</v>
      </c>
      <c r="C67" s="20">
        <v>313</v>
      </c>
      <c r="D67" s="23">
        <v>264479</v>
      </c>
      <c r="E67" s="23">
        <v>209164</v>
      </c>
    </row>
    <row r="68" spans="1:8">
      <c r="A68" s="18" t="s">
        <v>0</v>
      </c>
      <c r="B68" s="77" t="s">
        <v>60</v>
      </c>
      <c r="C68" s="20">
        <v>314</v>
      </c>
      <c r="D68" s="23">
        <v>64242</v>
      </c>
      <c r="E68" s="23">
        <v>62998</v>
      </c>
      <c r="G68" s="82"/>
    </row>
    <row r="69" spans="1:8">
      <c r="A69" s="18" t="s">
        <v>0</v>
      </c>
      <c r="B69" s="77" t="s">
        <v>61</v>
      </c>
      <c r="C69" s="20">
        <v>315</v>
      </c>
      <c r="D69" s="23">
        <v>72459</v>
      </c>
      <c r="E69" s="23">
        <v>0</v>
      </c>
    </row>
    <row r="70" spans="1:8">
      <c r="A70" s="18" t="s">
        <v>0</v>
      </c>
      <c r="B70" s="77" t="s">
        <v>62</v>
      </c>
      <c r="C70" s="20">
        <v>316</v>
      </c>
      <c r="D70" s="23"/>
      <c r="E70" s="23"/>
    </row>
    <row r="71" spans="1:8" ht="20.100000000000001" customHeight="1">
      <c r="A71" s="18" t="s">
        <v>0</v>
      </c>
      <c r="B71" s="74" t="s">
        <v>63</v>
      </c>
      <c r="C71" s="19">
        <v>400</v>
      </c>
      <c r="D71" s="24">
        <f>SUM(D64:D70)</f>
        <v>401180</v>
      </c>
      <c r="E71" s="24">
        <f>SUM(E64:E70)</f>
        <v>272162</v>
      </c>
      <c r="F71" s="83"/>
    </row>
    <row r="72" spans="1:8">
      <c r="A72" s="18" t="s">
        <v>0</v>
      </c>
      <c r="B72" s="74" t="s">
        <v>64</v>
      </c>
      <c r="C72" s="19" t="s">
        <v>0</v>
      </c>
      <c r="D72" s="25" t="s">
        <v>0</v>
      </c>
      <c r="E72" s="25" t="s">
        <v>0</v>
      </c>
    </row>
    <row r="73" spans="1:8">
      <c r="A73" s="18" t="s">
        <v>0</v>
      </c>
      <c r="B73" s="77" t="s">
        <v>65</v>
      </c>
      <c r="C73" s="20">
        <v>410</v>
      </c>
      <c r="D73" s="23">
        <v>49108877</v>
      </c>
      <c r="E73" s="23">
        <v>49108877</v>
      </c>
      <c r="G73" s="12"/>
    </row>
    <row r="74" spans="1:8">
      <c r="A74" s="18" t="s">
        <v>0</v>
      </c>
      <c r="B74" s="77" t="s">
        <v>66</v>
      </c>
      <c r="C74" s="20">
        <v>411</v>
      </c>
      <c r="D74" s="23"/>
      <c r="E74" s="23"/>
    </row>
    <row r="75" spans="1:8">
      <c r="A75" s="18" t="s">
        <v>0</v>
      </c>
      <c r="B75" s="77" t="s">
        <v>67</v>
      </c>
      <c r="C75" s="20">
        <v>412</v>
      </c>
      <c r="D75" s="23"/>
      <c r="E75" s="23"/>
    </row>
    <row r="76" spans="1:8">
      <c r="A76" s="18" t="s">
        <v>0</v>
      </c>
      <c r="B76" s="77" t="s">
        <v>68</v>
      </c>
      <c r="C76" s="20">
        <v>413</v>
      </c>
      <c r="D76" s="23"/>
      <c r="E76" s="23"/>
      <c r="G76" s="12"/>
    </row>
    <row r="77" spans="1:8">
      <c r="A77" s="18" t="s">
        <v>0</v>
      </c>
      <c r="B77" s="77" t="s">
        <v>69</v>
      </c>
      <c r="C77" s="20">
        <v>414</v>
      </c>
      <c r="D77" s="23">
        <v>60073</v>
      </c>
      <c r="E77" s="23">
        <v>-2019592</v>
      </c>
      <c r="G77" s="12"/>
    </row>
    <row r="78" spans="1:8" ht="24.75">
      <c r="A78" s="18" t="s">
        <v>0</v>
      </c>
      <c r="B78" s="77" t="s">
        <v>70</v>
      </c>
      <c r="C78" s="20">
        <v>420</v>
      </c>
      <c r="D78" s="23">
        <f>SUM(D73:D77)</f>
        <v>49168950</v>
      </c>
      <c r="E78" s="23">
        <f>SUM(E73:E77)</f>
        <v>47089285</v>
      </c>
      <c r="G78" s="12"/>
      <c r="H78" s="12"/>
    </row>
    <row r="79" spans="1:8">
      <c r="A79" s="18" t="s">
        <v>0</v>
      </c>
      <c r="B79" s="77" t="s">
        <v>71</v>
      </c>
      <c r="C79" s="20">
        <v>421</v>
      </c>
      <c r="D79" s="23"/>
      <c r="E79" s="23"/>
    </row>
    <row r="80" spans="1:8">
      <c r="A80" s="18" t="s">
        <v>0</v>
      </c>
      <c r="B80" s="74" t="s">
        <v>72</v>
      </c>
      <c r="C80" s="19">
        <v>500</v>
      </c>
      <c r="D80" s="24">
        <f>D78</f>
        <v>49168950</v>
      </c>
      <c r="E80" s="24">
        <f>E78</f>
        <v>47089285</v>
      </c>
    </row>
    <row r="81" spans="1:6">
      <c r="A81" s="18" t="s">
        <v>0</v>
      </c>
      <c r="B81" s="74" t="s">
        <v>73</v>
      </c>
      <c r="C81" s="19" t="s">
        <v>0</v>
      </c>
      <c r="D81" s="24">
        <f>D80+D71+D61</f>
        <v>50720415</v>
      </c>
      <c r="E81" s="24">
        <f>E80+E71+E61</f>
        <v>48952765</v>
      </c>
    </row>
    <row r="82" spans="1:6" ht="12" customHeight="1">
      <c r="B82" s="26" t="s">
        <v>175</v>
      </c>
      <c r="C82" s="17" t="s">
        <v>0</v>
      </c>
      <c r="D82" s="27">
        <f>(D50-D46-D61-D71)/783914.13</f>
        <v>62.545345368375997</v>
      </c>
      <c r="E82" s="27">
        <f>(E50-E46-E61-E71)/783914.13</f>
        <v>59.893118650635877</v>
      </c>
      <c r="F82" s="81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6"/>
    </row>
    <row r="84" spans="1:6" ht="12" customHeight="1">
      <c r="B84" s="78" t="s">
        <v>275</v>
      </c>
      <c r="C84" s="17" t="s">
        <v>0</v>
      </c>
      <c r="D84" s="32"/>
      <c r="E84" s="17" t="s">
        <v>0</v>
      </c>
      <c r="F84" s="81"/>
    </row>
    <row r="85" spans="1:6" ht="12" customHeight="1">
      <c r="B85" s="79" t="s">
        <v>74</v>
      </c>
      <c r="C85" s="17" t="s">
        <v>0</v>
      </c>
      <c r="D85" s="90"/>
      <c r="E85" s="17" t="s">
        <v>0</v>
      </c>
      <c r="F85" s="81"/>
    </row>
    <row r="86" spans="1:6" ht="12" customHeight="1">
      <c r="B86" s="78" t="s">
        <v>276</v>
      </c>
      <c r="C86" s="17" t="s">
        <v>0</v>
      </c>
      <c r="D86" s="32"/>
      <c r="E86" s="17" t="s">
        <v>0</v>
      </c>
      <c r="F86" s="81"/>
    </row>
    <row r="87" spans="1:6" ht="12" customHeight="1">
      <c r="B87" s="79" t="s">
        <v>75</v>
      </c>
      <c r="C87" s="17" t="s">
        <v>0</v>
      </c>
      <c r="D87" s="90"/>
      <c r="E87" s="17" t="s">
        <v>0</v>
      </c>
      <c r="F87" s="81"/>
    </row>
    <row r="88" spans="1:6" ht="12" customHeight="1">
      <c r="B88" s="73" t="s">
        <v>76</v>
      </c>
      <c r="C88" s="73"/>
      <c r="D88" s="91"/>
      <c r="E88" s="73"/>
      <c r="F88" s="81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98425196850393704" right="0.39370078740157483" top="0.39370078740157483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1"/>
  <sheetViews>
    <sheetView topLeftCell="A39" workbookViewId="0">
      <selection activeCell="D65" sqref="D65:E65"/>
    </sheetView>
  </sheetViews>
  <sheetFormatPr defaultColWidth="9.7109375" defaultRowHeight="15" customHeight="1"/>
  <cols>
    <col min="1" max="1" width="1.85546875" style="2" bestFit="1" customWidth="1"/>
    <col min="2" max="2" width="53.1406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5"/>
      <c r="D1" s="105"/>
      <c r="E1" s="105"/>
      <c r="F1" s="1"/>
    </row>
    <row r="2" spans="1:6" ht="12" customHeight="1">
      <c r="A2" s="1" t="s">
        <v>0</v>
      </c>
      <c r="B2" s="1" t="s">
        <v>0</v>
      </c>
      <c r="C2" s="97" t="s">
        <v>77</v>
      </c>
      <c r="D2" s="97"/>
      <c r="E2" s="97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6" t="s">
        <v>170</v>
      </c>
      <c r="C4" s="106"/>
      <c r="D4" s="106"/>
      <c r="E4" s="106"/>
      <c r="F4" s="96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99" t="s">
        <v>174</v>
      </c>
      <c r="C6" s="99"/>
      <c r="D6" s="99"/>
      <c r="E6" s="99"/>
      <c r="F6" s="1"/>
    </row>
    <row r="7" spans="1:6" ht="12" customHeight="1">
      <c r="A7" s="1" t="s">
        <v>0</v>
      </c>
      <c r="B7" s="100" t="s">
        <v>277</v>
      </c>
      <c r="C7" s="100"/>
      <c r="D7" s="100"/>
      <c r="E7" s="100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>
      <c r="A27" s="6" t="s">
        <v>0</v>
      </c>
      <c r="B27" s="6" t="s">
        <v>85</v>
      </c>
      <c r="C27" s="10" t="s">
        <v>21</v>
      </c>
      <c r="D27" s="11">
        <v>-279177</v>
      </c>
      <c r="E27" s="11">
        <v>-278311.2</v>
      </c>
    </row>
    <row r="28" spans="1:5">
      <c r="A28" s="6" t="s">
        <v>0</v>
      </c>
      <c r="B28" s="6" t="s">
        <v>86</v>
      </c>
      <c r="C28" s="10" t="s">
        <v>23</v>
      </c>
      <c r="D28" s="11">
        <v>-70159</v>
      </c>
      <c r="E28" s="11">
        <v>-43672.892240000016</v>
      </c>
    </row>
    <row r="29" spans="1:5">
      <c r="A29" s="6" t="s">
        <v>0</v>
      </c>
      <c r="B29" s="6" t="s">
        <v>87</v>
      </c>
      <c r="C29" s="10" t="s">
        <v>25</v>
      </c>
      <c r="D29" s="11">
        <v>335433.84000000003</v>
      </c>
      <c r="E29" s="11">
        <v>144912</v>
      </c>
    </row>
    <row r="30" spans="1:5">
      <c r="A30" s="6" t="s">
        <v>0</v>
      </c>
      <c r="B30" s="29" t="s">
        <v>88</v>
      </c>
      <c r="C30" s="30" t="s">
        <v>89</v>
      </c>
      <c r="D30" s="13">
        <f>SUM(D26:D29)+D25</f>
        <v>-13902.159999999974</v>
      </c>
      <c r="E30" s="13">
        <f>SUM(E26:E29)+E25</f>
        <v>-177072.09224000003</v>
      </c>
    </row>
    <row r="31" spans="1:5">
      <c r="A31" s="6" t="s">
        <v>0</v>
      </c>
      <c r="B31" s="6" t="s">
        <v>90</v>
      </c>
      <c r="C31" s="10" t="s">
        <v>91</v>
      </c>
      <c r="D31" s="11">
        <v>120017</v>
      </c>
      <c r="E31" s="11">
        <v>202689</v>
      </c>
    </row>
    <row r="32" spans="1:5">
      <c r="A32" s="6" t="s">
        <v>0</v>
      </c>
      <c r="B32" s="6" t="s">
        <v>92</v>
      </c>
      <c r="C32" s="10" t="s">
        <v>93</v>
      </c>
      <c r="D32" s="11">
        <v>-11575</v>
      </c>
      <c r="E32" s="11">
        <v>-11538</v>
      </c>
    </row>
    <row r="33" spans="1:7" ht="36">
      <c r="A33" s="6" t="s">
        <v>0</v>
      </c>
      <c r="B33" s="6" t="s">
        <v>94</v>
      </c>
      <c r="C33" s="10" t="s">
        <v>95</v>
      </c>
      <c r="D33" s="11">
        <v>0</v>
      </c>
      <c r="E33" s="11">
        <v>0</v>
      </c>
    </row>
    <row r="34" spans="1:7">
      <c r="A34" s="6" t="s">
        <v>0</v>
      </c>
      <c r="B34" s="6" t="s">
        <v>269</v>
      </c>
      <c r="C34" s="10" t="s">
        <v>96</v>
      </c>
      <c r="D34" s="11">
        <v>-13660</v>
      </c>
      <c r="E34" s="11">
        <v>874685.89223999996</v>
      </c>
    </row>
    <row r="35" spans="1:7">
      <c r="A35" s="6" t="s">
        <v>0</v>
      </c>
      <c r="B35" s="6" t="s">
        <v>97</v>
      </c>
      <c r="C35" s="10" t="s">
        <v>98</v>
      </c>
      <c r="D35" s="11">
        <v>195045</v>
      </c>
      <c r="E35" s="11">
        <v>21732</v>
      </c>
    </row>
    <row r="36" spans="1:7">
      <c r="A36" s="6" t="s">
        <v>0</v>
      </c>
      <c r="B36" s="29" t="s">
        <v>99</v>
      </c>
      <c r="C36" s="7">
        <v>100</v>
      </c>
      <c r="D36" s="13">
        <f>SUM(D31:D35)+D30</f>
        <v>275924.84000000003</v>
      </c>
      <c r="E36" s="13">
        <f>SUM(E31:E35)+E30</f>
        <v>910496.79999999993</v>
      </c>
    </row>
    <row r="37" spans="1:7">
      <c r="A37" s="6" t="s">
        <v>0</v>
      </c>
      <c r="B37" s="6" t="s">
        <v>100</v>
      </c>
      <c r="C37" s="8">
        <v>101</v>
      </c>
      <c r="D37" s="11">
        <v>-966</v>
      </c>
      <c r="E37" s="11"/>
    </row>
    <row r="38" spans="1:7" ht="24">
      <c r="A38" s="6" t="s">
        <v>0</v>
      </c>
      <c r="B38" s="29" t="s">
        <v>101</v>
      </c>
      <c r="C38" s="7">
        <v>200</v>
      </c>
      <c r="D38" s="13">
        <f>D36+D37</f>
        <v>274958.84000000003</v>
      </c>
      <c r="E38" s="13">
        <f>E36+E37</f>
        <v>910496.79999999993</v>
      </c>
    </row>
    <row r="39" spans="1:7" ht="24">
      <c r="A39" s="6" t="s">
        <v>0</v>
      </c>
      <c r="B39" s="6" t="s">
        <v>102</v>
      </c>
      <c r="C39" s="8">
        <v>201</v>
      </c>
      <c r="D39" s="11"/>
      <c r="E39" s="11"/>
    </row>
    <row r="40" spans="1:7">
      <c r="A40" s="6" t="s">
        <v>0</v>
      </c>
      <c r="B40" s="29" t="s">
        <v>103</v>
      </c>
      <c r="C40" s="7">
        <v>300</v>
      </c>
      <c r="D40" s="13"/>
      <c r="E40" s="13"/>
    </row>
    <row r="41" spans="1:7">
      <c r="A41" s="6" t="s">
        <v>0</v>
      </c>
      <c r="B41" s="6" t="s">
        <v>104</v>
      </c>
      <c r="C41" s="8" t="s">
        <v>0</v>
      </c>
      <c r="D41" s="11">
        <f>D38</f>
        <v>274958.84000000003</v>
      </c>
      <c r="E41" s="11">
        <f>E38</f>
        <v>910496.79999999993</v>
      </c>
    </row>
    <row r="42" spans="1:7">
      <c r="A42" s="6" t="s">
        <v>0</v>
      </c>
      <c r="B42" s="6" t="s">
        <v>105</v>
      </c>
      <c r="C42" s="8" t="s">
        <v>0</v>
      </c>
      <c r="D42" s="11"/>
      <c r="E42" s="11"/>
      <c r="G42" s="87"/>
    </row>
    <row r="43" spans="1:7">
      <c r="A43" s="6" t="s">
        <v>0</v>
      </c>
      <c r="B43" s="29" t="s">
        <v>106</v>
      </c>
      <c r="C43" s="7">
        <v>400</v>
      </c>
      <c r="D43" s="13"/>
      <c r="E43" s="13"/>
    </row>
    <row r="44" spans="1:7">
      <c r="A44" s="6" t="s">
        <v>0</v>
      </c>
      <c r="B44" s="102" t="s">
        <v>107</v>
      </c>
      <c r="C44" s="103"/>
      <c r="D44" s="103"/>
      <c r="E44" s="104"/>
    </row>
    <row r="45" spans="1:7">
      <c r="A45" s="6" t="s">
        <v>0</v>
      </c>
      <c r="B45" s="6" t="s">
        <v>108</v>
      </c>
      <c r="C45" s="8">
        <v>410</v>
      </c>
      <c r="D45" s="9"/>
      <c r="E45" s="9"/>
    </row>
    <row r="46" spans="1:7">
      <c r="A46" s="6" t="s">
        <v>0</v>
      </c>
      <c r="B46" s="6" t="s">
        <v>109</v>
      </c>
      <c r="C46" s="8">
        <v>411</v>
      </c>
      <c r="D46" s="9"/>
      <c r="E46" s="9"/>
    </row>
    <row r="47" spans="1:7" ht="36">
      <c r="A47" s="6" t="s">
        <v>0</v>
      </c>
      <c r="B47" s="6" t="s">
        <v>110</v>
      </c>
      <c r="C47" s="8">
        <v>412</v>
      </c>
      <c r="D47" s="9"/>
      <c r="E47" s="9"/>
    </row>
    <row r="48" spans="1:7">
      <c r="A48" s="6" t="s">
        <v>0</v>
      </c>
      <c r="B48" s="6" t="s">
        <v>111</v>
      </c>
      <c r="C48" s="8">
        <v>413</v>
      </c>
      <c r="D48" s="9"/>
      <c r="E48" s="9"/>
    </row>
    <row r="49" spans="1:5" ht="24">
      <c r="A49" s="6" t="s">
        <v>0</v>
      </c>
      <c r="B49" s="6" t="s">
        <v>112</v>
      </c>
      <c r="C49" s="8">
        <v>414</v>
      </c>
      <c r="D49" s="9"/>
      <c r="E49" s="9"/>
    </row>
    <row r="50" spans="1:5">
      <c r="A50" s="6" t="s">
        <v>0</v>
      </c>
      <c r="B50" s="6" t="s">
        <v>113</v>
      </c>
      <c r="C50" s="8">
        <v>415</v>
      </c>
      <c r="D50" s="9"/>
      <c r="E50" s="9"/>
    </row>
    <row r="51" spans="1:5">
      <c r="A51" s="6" t="s">
        <v>0</v>
      </c>
      <c r="B51" s="6" t="s">
        <v>114</v>
      </c>
      <c r="C51" s="8">
        <v>416</v>
      </c>
      <c r="D51" s="9"/>
      <c r="E51" s="9"/>
    </row>
    <row r="52" spans="1:5">
      <c r="A52" s="6" t="s">
        <v>0</v>
      </c>
      <c r="B52" s="6" t="s">
        <v>115</v>
      </c>
      <c r="C52" s="8">
        <v>417</v>
      </c>
      <c r="D52" s="9"/>
      <c r="E52" s="9"/>
    </row>
    <row r="53" spans="1:5">
      <c r="A53" s="6" t="s">
        <v>0</v>
      </c>
      <c r="B53" s="6" t="s">
        <v>116</v>
      </c>
      <c r="C53" s="8">
        <v>418</v>
      </c>
      <c r="D53" s="9"/>
      <c r="E53" s="9"/>
    </row>
    <row r="54" spans="1:5">
      <c r="A54" s="6" t="s">
        <v>0</v>
      </c>
      <c r="B54" s="6" t="s">
        <v>117</v>
      </c>
      <c r="C54" s="8">
        <v>419</v>
      </c>
      <c r="D54" s="9"/>
      <c r="E54" s="9"/>
    </row>
    <row r="55" spans="1:5">
      <c r="A55" s="6" t="s">
        <v>0</v>
      </c>
      <c r="B55" s="6" t="s">
        <v>118</v>
      </c>
      <c r="C55" s="8">
        <v>420</v>
      </c>
      <c r="D55" s="9"/>
      <c r="E55" s="9"/>
    </row>
    <row r="56" spans="1:5">
      <c r="A56" s="6" t="s">
        <v>0</v>
      </c>
      <c r="B56" s="29" t="s">
        <v>119</v>
      </c>
      <c r="C56" s="7">
        <v>500</v>
      </c>
      <c r="D56" s="13">
        <f>D38</f>
        <v>274958.84000000003</v>
      </c>
      <c r="E56" s="13">
        <f>E38</f>
        <v>910496.79999999993</v>
      </c>
    </row>
    <row r="57" spans="1:5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>
      <c r="A58" s="6" t="s">
        <v>0</v>
      </c>
      <c r="B58" s="6" t="s">
        <v>104</v>
      </c>
      <c r="C58" s="8" t="s">
        <v>0</v>
      </c>
      <c r="D58" s="9"/>
      <c r="E58" s="9"/>
    </row>
    <row r="59" spans="1:5">
      <c r="A59" s="6" t="s">
        <v>0</v>
      </c>
      <c r="B59" s="6" t="s">
        <v>121</v>
      </c>
      <c r="C59" s="8" t="s">
        <v>0</v>
      </c>
      <c r="D59" s="9"/>
      <c r="E59" s="9"/>
    </row>
    <row r="60" spans="1:5">
      <c r="A60" s="6" t="s">
        <v>0</v>
      </c>
      <c r="B60" s="29" t="s">
        <v>122</v>
      </c>
      <c r="C60" s="7">
        <v>600</v>
      </c>
      <c r="D60" s="14"/>
      <c r="E60" s="14"/>
    </row>
    <row r="61" spans="1:5">
      <c r="A61" s="6" t="s">
        <v>0</v>
      </c>
      <c r="B61" s="102" t="s">
        <v>107</v>
      </c>
      <c r="C61" s="103"/>
      <c r="D61" s="103"/>
      <c r="E61" s="104"/>
    </row>
    <row r="62" spans="1:5">
      <c r="A62" s="6" t="s">
        <v>0</v>
      </c>
      <c r="B62" s="6" t="s">
        <v>270</v>
      </c>
      <c r="C62" s="8" t="s">
        <v>0</v>
      </c>
      <c r="D62" s="31">
        <f>D56/783914130*1000</f>
        <v>0.35075122322390084</v>
      </c>
      <c r="E62" s="31">
        <f>E56/765813353*1000</f>
        <v>1.1889278195962718</v>
      </c>
    </row>
    <row r="63" spans="1:5">
      <c r="A63" s="6" t="s">
        <v>0</v>
      </c>
      <c r="B63" s="6" t="s">
        <v>123</v>
      </c>
      <c r="C63" s="8" t="s">
        <v>0</v>
      </c>
      <c r="D63" s="31"/>
      <c r="E63" s="31"/>
    </row>
    <row r="64" spans="1:5">
      <c r="A64" s="6" t="s">
        <v>0</v>
      </c>
      <c r="B64" s="6" t="s">
        <v>124</v>
      </c>
      <c r="C64" s="8" t="s">
        <v>0</v>
      </c>
      <c r="D64" s="9"/>
      <c r="E64" s="9"/>
    </row>
    <row r="65" spans="1:6">
      <c r="A65" s="6" t="s">
        <v>0</v>
      </c>
      <c r="B65" s="6" t="s">
        <v>271</v>
      </c>
      <c r="C65" s="8" t="s">
        <v>0</v>
      </c>
      <c r="D65" s="31">
        <f>D62</f>
        <v>0.35075122322390084</v>
      </c>
      <c r="E65" s="31">
        <f>E62</f>
        <v>1.1889278195962718</v>
      </c>
    </row>
    <row r="66" spans="1:6">
      <c r="A66" s="6" t="s">
        <v>0</v>
      </c>
      <c r="B66" s="6" t="s">
        <v>123</v>
      </c>
      <c r="C66" s="8"/>
      <c r="D66" s="31"/>
      <c r="E66" s="31"/>
    </row>
    <row r="67" spans="1:6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8" t="s">
        <v>275</v>
      </c>
      <c r="C70" s="32"/>
      <c r="D70" s="32"/>
      <c r="E70" s="5" t="s">
        <v>0</v>
      </c>
      <c r="F70" s="1"/>
    </row>
    <row r="71" spans="1:6" ht="12" customHeight="1">
      <c r="B71" s="79" t="s">
        <v>74</v>
      </c>
      <c r="C71" s="32" t="s">
        <v>0</v>
      </c>
      <c r="D71" s="89"/>
      <c r="E71" s="5" t="s">
        <v>0</v>
      </c>
      <c r="F71" s="1"/>
    </row>
    <row r="72" spans="1:6" ht="12" customHeight="1">
      <c r="B72" s="78" t="s">
        <v>276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79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73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C1:E1"/>
    <mergeCell ref="C2:E2"/>
    <mergeCell ref="B6:E6"/>
    <mergeCell ref="B7:E7"/>
    <mergeCell ref="B44:E44"/>
    <mergeCell ref="B4:E4"/>
  </mergeCells>
  <pageMargins left="0.98425196850393704" right="0.70866141732283472" top="0.59055118110236227" bottom="0.59055118110236227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83"/>
  <sheetViews>
    <sheetView topLeftCell="A61" zoomScale="115" zoomScaleNormal="115" workbookViewId="0">
      <selection activeCell="C91" sqref="C91"/>
    </sheetView>
  </sheetViews>
  <sheetFormatPr defaultRowHeight="12"/>
  <cols>
    <col min="1" max="1" width="2" style="33" bestFit="1" customWidth="1"/>
    <col min="2" max="2" width="55.5703125" style="33" customWidth="1"/>
    <col min="3" max="3" width="7.5703125" style="33" customWidth="1"/>
    <col min="4" max="4" width="17.140625" style="68" customWidth="1"/>
    <col min="5" max="5" width="18.5703125" style="68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" t="s">
        <v>0</v>
      </c>
      <c r="C2" s="1" t="s">
        <v>0</v>
      </c>
      <c r="D2" s="1" t="s">
        <v>0</v>
      </c>
      <c r="E2" s="72" t="s">
        <v>125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6" t="s">
        <v>170</v>
      </c>
      <c r="C4" s="106"/>
      <c r="D4" s="106"/>
      <c r="E4" s="106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69" customFormat="1" ht="15">
      <c r="B6" s="99" t="s">
        <v>268</v>
      </c>
      <c r="C6" s="99"/>
      <c r="D6" s="99"/>
      <c r="E6" s="99"/>
    </row>
    <row r="7" spans="2:6">
      <c r="B7" s="100" t="s">
        <v>277</v>
      </c>
      <c r="C7" s="100"/>
      <c r="D7" s="100"/>
      <c r="E7" s="100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126</v>
      </c>
    </row>
    <row r="10" spans="2:6" ht="39.75" customHeight="1">
      <c r="B10" s="34"/>
      <c r="C10" s="35" t="s">
        <v>176</v>
      </c>
      <c r="D10" s="35" t="s">
        <v>177</v>
      </c>
      <c r="E10" s="88" t="s">
        <v>80</v>
      </c>
    </row>
    <row r="11" spans="2:6" s="37" customFormat="1" ht="29.25" customHeight="1">
      <c r="B11" s="110" t="s">
        <v>178</v>
      </c>
      <c r="C11" s="108"/>
      <c r="D11" s="108"/>
      <c r="E11" s="109"/>
      <c r="F11" s="36"/>
    </row>
    <row r="12" spans="2:6" s="37" customFormat="1">
      <c r="B12" s="38" t="s">
        <v>179</v>
      </c>
      <c r="C12" s="39">
        <v>10</v>
      </c>
      <c r="D12" s="40">
        <f>SUM(D14:D19)</f>
        <v>410936</v>
      </c>
      <c r="E12" s="40">
        <f>SUM(E14:E19)</f>
        <v>189936</v>
      </c>
      <c r="F12" s="36"/>
    </row>
    <row r="13" spans="2:6" s="37" customFormat="1">
      <c r="B13" s="41" t="s">
        <v>180</v>
      </c>
      <c r="C13" s="42"/>
      <c r="D13" s="43"/>
      <c r="E13" s="43"/>
      <c r="F13" s="36"/>
    </row>
    <row r="14" spans="2:6" s="37" customFormat="1">
      <c r="B14" s="70" t="s">
        <v>181</v>
      </c>
      <c r="C14" s="44" t="s">
        <v>15</v>
      </c>
      <c r="D14" s="46"/>
      <c r="E14" s="46"/>
      <c r="F14" s="36"/>
    </row>
    <row r="15" spans="2:6" s="37" customFormat="1">
      <c r="B15" s="70" t="s">
        <v>182</v>
      </c>
      <c r="C15" s="44" t="s">
        <v>17</v>
      </c>
      <c r="D15" s="46">
        <v>10478</v>
      </c>
      <c r="E15" s="46">
        <v>11015</v>
      </c>
      <c r="F15" s="36"/>
    </row>
    <row r="16" spans="2:6" s="37" customFormat="1">
      <c r="B16" s="71" t="s">
        <v>183</v>
      </c>
      <c r="C16" s="44" t="s">
        <v>19</v>
      </c>
      <c r="D16" s="46">
        <v>71857</v>
      </c>
      <c r="E16" s="46">
        <v>53</v>
      </c>
      <c r="F16" s="36"/>
    </row>
    <row r="17" spans="2:6" s="37" customFormat="1">
      <c r="B17" s="71" t="s">
        <v>184</v>
      </c>
      <c r="C17" s="44" t="s">
        <v>21</v>
      </c>
      <c r="D17" s="46"/>
      <c r="E17" s="46"/>
      <c r="F17" s="36"/>
    </row>
    <row r="18" spans="2:6" s="37" customFormat="1">
      <c r="B18" s="71" t="s">
        <v>185</v>
      </c>
      <c r="C18" s="44" t="s">
        <v>23</v>
      </c>
      <c r="D18" s="46">
        <v>4389</v>
      </c>
      <c r="E18" s="46">
        <v>146224</v>
      </c>
      <c r="F18" s="36"/>
    </row>
    <row r="19" spans="2:6" s="37" customFormat="1">
      <c r="B19" s="71" t="s">
        <v>186</v>
      </c>
      <c r="C19" s="44" t="s">
        <v>25</v>
      </c>
      <c r="D19" s="46">
        <v>324212</v>
      </c>
      <c r="E19" s="46">
        <v>32644</v>
      </c>
      <c r="F19" s="36"/>
    </row>
    <row r="20" spans="2:6" s="37" customFormat="1">
      <c r="B20" s="38" t="s">
        <v>187</v>
      </c>
      <c r="C20" s="39" t="s">
        <v>89</v>
      </c>
      <c r="D20" s="47">
        <f>SUM(D22:D28)</f>
        <v>-934726</v>
      </c>
      <c r="E20" s="47">
        <f>SUM(E22:E28)</f>
        <v>-712682</v>
      </c>
      <c r="F20" s="36"/>
    </row>
    <row r="21" spans="2:6" s="37" customFormat="1">
      <c r="B21" s="45" t="s">
        <v>180</v>
      </c>
      <c r="C21" s="42"/>
      <c r="D21" s="43"/>
      <c r="E21" s="43"/>
      <c r="F21" s="36"/>
    </row>
    <row r="22" spans="2:6" s="37" customFormat="1">
      <c r="B22" s="71" t="s">
        <v>188</v>
      </c>
      <c r="C22" s="44" t="s">
        <v>91</v>
      </c>
      <c r="D22" s="46">
        <v>-235748</v>
      </c>
      <c r="E22" s="46">
        <v>-202137</v>
      </c>
      <c r="F22" s="36"/>
    </row>
    <row r="23" spans="2:6" s="37" customFormat="1">
      <c r="B23" s="71" t="s">
        <v>189</v>
      </c>
      <c r="C23" s="44" t="s">
        <v>93</v>
      </c>
      <c r="D23" s="46">
        <v>-7672</v>
      </c>
      <c r="E23" s="46">
        <v>-31275</v>
      </c>
      <c r="F23" s="36"/>
    </row>
    <row r="24" spans="2:6" s="37" customFormat="1">
      <c r="B24" s="71" t="s">
        <v>190</v>
      </c>
      <c r="C24" s="44" t="s">
        <v>95</v>
      </c>
      <c r="D24" s="46">
        <v>-276341</v>
      </c>
      <c r="E24" s="46">
        <v>-227050</v>
      </c>
      <c r="F24" s="36"/>
    </row>
    <row r="25" spans="2:6" s="37" customFormat="1">
      <c r="B25" s="71" t="s">
        <v>191</v>
      </c>
      <c r="C25" s="44" t="s">
        <v>96</v>
      </c>
      <c r="D25" s="46"/>
      <c r="E25" s="46"/>
      <c r="F25" s="36"/>
    </row>
    <row r="26" spans="2:6" s="37" customFormat="1">
      <c r="B26" s="71" t="s">
        <v>192</v>
      </c>
      <c r="C26" s="44" t="s">
        <v>98</v>
      </c>
      <c r="D26" s="46"/>
      <c r="E26" s="46"/>
      <c r="F26" s="36"/>
    </row>
    <row r="27" spans="2:6" s="37" customFormat="1">
      <c r="B27" s="71" t="s">
        <v>193</v>
      </c>
      <c r="C27" s="44" t="s">
        <v>194</v>
      </c>
      <c r="D27" s="46">
        <f>-110091-200000</f>
        <v>-310091</v>
      </c>
      <c r="E27" s="46">
        <v>-175489</v>
      </c>
      <c r="F27" s="36"/>
    </row>
    <row r="28" spans="2:6" s="37" customFormat="1">
      <c r="B28" s="71" t="s">
        <v>195</v>
      </c>
      <c r="C28" s="44" t="s">
        <v>196</v>
      </c>
      <c r="D28" s="46">
        <v>-104874</v>
      </c>
      <c r="E28" s="46">
        <v>-76731</v>
      </c>
      <c r="F28" s="48"/>
    </row>
    <row r="29" spans="2:6" ht="24">
      <c r="B29" s="49" t="s">
        <v>197</v>
      </c>
      <c r="C29" s="50" t="s">
        <v>127</v>
      </c>
      <c r="D29" s="47">
        <f>SUM(D20,D12)</f>
        <v>-523790</v>
      </c>
      <c r="E29" s="47">
        <f>SUM(E20,E12)</f>
        <v>-522746</v>
      </c>
    </row>
    <row r="30" spans="2:6" ht="25.5" customHeight="1">
      <c r="B30" s="111" t="s">
        <v>198</v>
      </c>
      <c r="C30" s="111"/>
      <c r="D30" s="111"/>
      <c r="E30" s="111"/>
    </row>
    <row r="31" spans="2:6">
      <c r="B31" s="51" t="s">
        <v>199</v>
      </c>
      <c r="C31" s="52" t="s">
        <v>128</v>
      </c>
      <c r="D31" s="53">
        <f>SUM(D33:D43)</f>
        <v>8828119</v>
      </c>
      <c r="E31" s="53">
        <f>SUM(E33:E43)</f>
        <v>14562261</v>
      </c>
    </row>
    <row r="32" spans="2:6">
      <c r="B32" s="45" t="s">
        <v>180</v>
      </c>
      <c r="C32" s="42"/>
      <c r="D32" s="40"/>
      <c r="E32" s="40"/>
    </row>
    <row r="33" spans="2:5">
      <c r="B33" s="71" t="s">
        <v>200</v>
      </c>
      <c r="C33" s="44" t="s">
        <v>129</v>
      </c>
      <c r="D33" s="40"/>
      <c r="E33" s="40"/>
    </row>
    <row r="34" spans="2:5">
      <c r="B34" s="71" t="s">
        <v>201</v>
      </c>
      <c r="C34" s="44" t="s">
        <v>130</v>
      </c>
      <c r="D34" s="40"/>
      <c r="E34" s="40"/>
    </row>
    <row r="35" spans="2:5">
      <c r="B35" s="71" t="s">
        <v>202</v>
      </c>
      <c r="C35" s="44" t="s">
        <v>203</v>
      </c>
      <c r="D35" s="40"/>
      <c r="E35" s="46">
        <v>1041600</v>
      </c>
    </row>
    <row r="36" spans="2:5" ht="24">
      <c r="B36" s="71" t="s">
        <v>204</v>
      </c>
      <c r="C36" s="44" t="s">
        <v>205</v>
      </c>
      <c r="D36" s="40"/>
      <c r="E36" s="40"/>
    </row>
    <row r="37" spans="2:5">
      <c r="B37" s="71" t="s">
        <v>206</v>
      </c>
      <c r="C37" s="44" t="s">
        <v>207</v>
      </c>
      <c r="D37" s="40"/>
      <c r="E37" s="40"/>
    </row>
    <row r="38" spans="2:5">
      <c r="B38" s="71" t="s">
        <v>208</v>
      </c>
      <c r="C38" s="44" t="s">
        <v>209</v>
      </c>
      <c r="D38" s="40"/>
      <c r="E38" s="40"/>
    </row>
    <row r="39" spans="2:5">
      <c r="B39" s="71" t="s">
        <v>210</v>
      </c>
      <c r="C39" s="44" t="s">
        <v>211</v>
      </c>
      <c r="D39" s="46"/>
      <c r="E39" s="46"/>
    </row>
    <row r="40" spans="2:5">
      <c r="B40" s="71" t="s">
        <v>212</v>
      </c>
      <c r="C40" s="44" t="s">
        <v>213</v>
      </c>
      <c r="D40" s="46"/>
      <c r="E40" s="46"/>
    </row>
    <row r="41" spans="2:5">
      <c r="B41" s="71" t="s">
        <v>214</v>
      </c>
      <c r="C41" s="44" t="s">
        <v>215</v>
      </c>
      <c r="D41" s="46"/>
      <c r="E41" s="46"/>
    </row>
    <row r="42" spans="2:5">
      <c r="B42" s="71" t="s">
        <v>185</v>
      </c>
      <c r="C42" s="44" t="s">
        <v>216</v>
      </c>
      <c r="D42" s="46"/>
      <c r="E42" s="46"/>
    </row>
    <row r="43" spans="2:5">
      <c r="B43" s="71" t="s">
        <v>186</v>
      </c>
      <c r="C43" s="44" t="s">
        <v>217</v>
      </c>
      <c r="D43" s="46">
        <v>8828119</v>
      </c>
      <c r="E43" s="46">
        <v>13520661</v>
      </c>
    </row>
    <row r="44" spans="2:5">
      <c r="B44" s="38" t="s">
        <v>218</v>
      </c>
      <c r="C44" s="54" t="s">
        <v>219</v>
      </c>
      <c r="D44" s="40">
        <f>SUM(D46:D56)</f>
        <v>-9353410</v>
      </c>
      <c r="E44" s="40">
        <f>SUM(E46:E56)</f>
        <v>-21991602</v>
      </c>
    </row>
    <row r="45" spans="2:5">
      <c r="B45" s="45" t="s">
        <v>180</v>
      </c>
      <c r="C45" s="42"/>
      <c r="D45" s="40"/>
      <c r="E45" s="40"/>
    </row>
    <row r="46" spans="2:5">
      <c r="B46" s="71" t="s">
        <v>220</v>
      </c>
      <c r="C46" s="55" t="s">
        <v>221</v>
      </c>
      <c r="D46" s="46">
        <v>-1513435</v>
      </c>
      <c r="E46" s="46">
        <v>-2093610</v>
      </c>
    </row>
    <row r="47" spans="2:5">
      <c r="B47" s="71" t="s">
        <v>222</v>
      </c>
      <c r="C47" s="55" t="s">
        <v>223</v>
      </c>
      <c r="D47" s="46">
        <v>-860</v>
      </c>
      <c r="E47" s="46">
        <v>-21384</v>
      </c>
    </row>
    <row r="48" spans="2:5">
      <c r="B48" s="71" t="s">
        <v>224</v>
      </c>
      <c r="C48" s="55" t="s">
        <v>225</v>
      </c>
      <c r="D48" s="46">
        <v>-3921831</v>
      </c>
      <c r="E48" s="46">
        <v>-5932654</v>
      </c>
    </row>
    <row r="49" spans="2:5" ht="24">
      <c r="B49" s="71" t="s">
        <v>226</v>
      </c>
      <c r="C49" s="55" t="s">
        <v>227</v>
      </c>
      <c r="D49" s="46"/>
      <c r="E49" s="46"/>
    </row>
    <row r="50" spans="2:5">
      <c r="B50" s="71" t="s">
        <v>228</v>
      </c>
      <c r="C50" s="55" t="s">
        <v>229</v>
      </c>
      <c r="D50" s="46"/>
      <c r="E50" s="46"/>
    </row>
    <row r="51" spans="2:5">
      <c r="B51" s="71" t="s">
        <v>230</v>
      </c>
      <c r="C51" s="55" t="s">
        <v>231</v>
      </c>
      <c r="D51" s="46"/>
      <c r="E51" s="46"/>
    </row>
    <row r="52" spans="2:5">
      <c r="B52" s="71" t="s">
        <v>232</v>
      </c>
      <c r="C52" s="55" t="s">
        <v>233</v>
      </c>
      <c r="D52" s="46"/>
      <c r="E52" s="46"/>
    </row>
    <row r="53" spans="2:5">
      <c r="B53" s="71" t="s">
        <v>234</v>
      </c>
      <c r="C53" s="55" t="s">
        <v>235</v>
      </c>
      <c r="D53" s="46">
        <v>-400000</v>
      </c>
      <c r="E53" s="46"/>
    </row>
    <row r="54" spans="2:5">
      <c r="B54" s="71" t="s">
        <v>212</v>
      </c>
      <c r="C54" s="55" t="s">
        <v>236</v>
      </c>
      <c r="D54" s="56"/>
      <c r="E54" s="56"/>
    </row>
    <row r="55" spans="2:5">
      <c r="B55" s="71" t="s">
        <v>237</v>
      </c>
      <c r="C55" s="55" t="s">
        <v>238</v>
      </c>
      <c r="D55" s="46"/>
      <c r="E55" s="46"/>
    </row>
    <row r="56" spans="2:5">
      <c r="B56" s="71" t="s">
        <v>195</v>
      </c>
      <c r="C56" s="55" t="s">
        <v>239</v>
      </c>
      <c r="D56" s="46">
        <v>-3517284</v>
      </c>
      <c r="E56" s="46">
        <v>-13943954</v>
      </c>
    </row>
    <row r="57" spans="2:5" ht="24">
      <c r="B57" s="38" t="s">
        <v>240</v>
      </c>
      <c r="C57" s="57" t="s">
        <v>241</v>
      </c>
      <c r="D57" s="40">
        <f>SUM(D44,D31)</f>
        <v>-525291</v>
      </c>
      <c r="E57" s="40">
        <f>E31+E44</f>
        <v>-7429341</v>
      </c>
    </row>
    <row r="58" spans="2:5" ht="21.75" customHeight="1">
      <c r="B58" s="107" t="s">
        <v>242</v>
      </c>
      <c r="C58" s="108"/>
      <c r="D58" s="108"/>
      <c r="E58" s="109"/>
    </row>
    <row r="59" spans="2:5">
      <c r="B59" s="38" t="s">
        <v>243</v>
      </c>
      <c r="C59" s="58" t="s">
        <v>244</v>
      </c>
      <c r="D59" s="40">
        <f>SUM(D61:D64)</f>
        <v>0</v>
      </c>
      <c r="E59" s="40">
        <f>SUM(E61:E64)</f>
        <v>1395000</v>
      </c>
    </row>
    <row r="60" spans="2:5" ht="15.75" customHeight="1">
      <c r="B60" s="45" t="s">
        <v>180</v>
      </c>
      <c r="C60" s="59"/>
      <c r="D60" s="40"/>
      <c r="E60" s="40"/>
    </row>
    <row r="61" spans="2:5">
      <c r="B61" s="71" t="s">
        <v>245</v>
      </c>
      <c r="C61" s="60" t="s">
        <v>246</v>
      </c>
      <c r="D61" s="46"/>
      <c r="E61" s="46"/>
    </row>
    <row r="62" spans="2:5">
      <c r="B62" s="71" t="s">
        <v>247</v>
      </c>
      <c r="C62" s="60" t="s">
        <v>248</v>
      </c>
      <c r="D62" s="46"/>
      <c r="E62" s="46"/>
    </row>
    <row r="63" spans="2:5" ht="15" customHeight="1">
      <c r="B63" s="71" t="s">
        <v>249</v>
      </c>
      <c r="C63" s="60" t="s">
        <v>250</v>
      </c>
      <c r="D63" s="46"/>
      <c r="E63" s="46"/>
    </row>
    <row r="64" spans="2:5" ht="15.75" customHeight="1">
      <c r="B64" s="71" t="s">
        <v>186</v>
      </c>
      <c r="C64" s="60" t="s">
        <v>251</v>
      </c>
      <c r="D64" s="46"/>
      <c r="E64" s="46">
        <v>1395000</v>
      </c>
    </row>
    <row r="65" spans="2:6">
      <c r="B65" s="38" t="s">
        <v>252</v>
      </c>
      <c r="C65" s="58" t="s">
        <v>253</v>
      </c>
      <c r="D65" s="40">
        <f>SUM(D67:D71)</f>
        <v>0</v>
      </c>
      <c r="E65" s="40">
        <f>SUM(E67:E71)</f>
        <v>0</v>
      </c>
    </row>
    <row r="66" spans="2:6">
      <c r="B66" s="45" t="s">
        <v>180</v>
      </c>
      <c r="C66" s="59"/>
      <c r="D66" s="46"/>
      <c r="E66" s="46"/>
    </row>
    <row r="67" spans="2:6">
      <c r="B67" s="71" t="s">
        <v>254</v>
      </c>
      <c r="C67" s="60" t="s">
        <v>255</v>
      </c>
      <c r="D67" s="46"/>
      <c r="E67" s="46">
        <v>0</v>
      </c>
    </row>
    <row r="68" spans="2:6">
      <c r="B68" s="71" t="s">
        <v>191</v>
      </c>
      <c r="C68" s="60" t="s">
        <v>256</v>
      </c>
      <c r="D68" s="46"/>
      <c r="E68" s="46"/>
    </row>
    <row r="69" spans="2:6">
      <c r="B69" s="71" t="s">
        <v>257</v>
      </c>
      <c r="C69" s="60" t="s">
        <v>258</v>
      </c>
      <c r="D69" s="46"/>
      <c r="E69" s="46"/>
    </row>
    <row r="70" spans="2:6">
      <c r="B70" s="71" t="s">
        <v>259</v>
      </c>
      <c r="C70" s="60" t="s">
        <v>260</v>
      </c>
      <c r="D70" s="46"/>
      <c r="E70" s="46"/>
    </row>
    <row r="71" spans="2:6">
      <c r="B71" s="71" t="s">
        <v>261</v>
      </c>
      <c r="C71" s="60" t="s">
        <v>262</v>
      </c>
      <c r="D71" s="46"/>
      <c r="E71" s="46"/>
    </row>
    <row r="72" spans="2:6" ht="24">
      <c r="B72" s="49" t="s">
        <v>263</v>
      </c>
      <c r="C72" s="58" t="s">
        <v>264</v>
      </c>
      <c r="D72" s="40">
        <f>SUM(D65,D59)</f>
        <v>0</v>
      </c>
      <c r="E72" s="40">
        <f>SUM(E65,E59)</f>
        <v>1395000</v>
      </c>
    </row>
    <row r="73" spans="2:6" ht="26.25" customHeight="1">
      <c r="B73" s="38" t="s">
        <v>131</v>
      </c>
      <c r="C73" s="61" t="s">
        <v>265</v>
      </c>
      <c r="D73" s="40">
        <v>8887</v>
      </c>
      <c r="E73" s="40">
        <v>-46362</v>
      </c>
    </row>
    <row r="74" spans="2:6" ht="24">
      <c r="B74" s="38" t="s">
        <v>266</v>
      </c>
      <c r="C74" s="50">
        <v>130</v>
      </c>
      <c r="D74" s="40">
        <f>D29+D57+D72</f>
        <v>-1049081</v>
      </c>
      <c r="E74" s="40">
        <f>E29+E57+E72</f>
        <v>-6557087</v>
      </c>
    </row>
    <row r="75" spans="2:6" ht="24">
      <c r="B75" s="38" t="s">
        <v>267</v>
      </c>
      <c r="C75" s="50">
        <v>140</v>
      </c>
      <c r="D75" s="40">
        <f>Ф1!E22</f>
        <v>1518853</v>
      </c>
      <c r="E75" s="40">
        <v>6652742</v>
      </c>
    </row>
    <row r="76" spans="2:6" ht="27.75" customHeight="1">
      <c r="B76" s="62" t="s">
        <v>132</v>
      </c>
      <c r="C76" s="63">
        <v>150</v>
      </c>
      <c r="D76" s="40">
        <f>SUM(D73:D75)</f>
        <v>478659</v>
      </c>
      <c r="E76" s="40">
        <f>SUM(E73:E75)</f>
        <v>49293</v>
      </c>
    </row>
    <row r="77" spans="2:6" s="67" customFormat="1">
      <c r="B77" s="64"/>
      <c r="C77" s="65"/>
      <c r="D77" s="66">
        <f>D76-Ф1!D22</f>
        <v>0</v>
      </c>
      <c r="E77" s="66"/>
    </row>
    <row r="79" spans="2:6">
      <c r="B79" s="78" t="s">
        <v>275</v>
      </c>
      <c r="C79" s="78"/>
      <c r="D79" s="78"/>
      <c r="E79" s="1" t="s">
        <v>0</v>
      </c>
      <c r="F79" s="32"/>
    </row>
    <row r="80" spans="2:6">
      <c r="B80" s="79" t="s">
        <v>74</v>
      </c>
      <c r="C80" s="79"/>
      <c r="D80" s="79"/>
      <c r="E80" s="1" t="s">
        <v>0</v>
      </c>
      <c r="F80" s="89"/>
    </row>
    <row r="81" spans="2:6">
      <c r="B81" s="78" t="s">
        <v>276</v>
      </c>
      <c r="C81" s="78"/>
      <c r="D81" s="78"/>
      <c r="E81" s="1" t="s">
        <v>0</v>
      </c>
      <c r="F81" s="32"/>
    </row>
    <row r="82" spans="2:6">
      <c r="B82" s="79" t="s">
        <v>75</v>
      </c>
      <c r="C82" s="79"/>
      <c r="D82" s="79"/>
      <c r="E82" s="1" t="s">
        <v>0</v>
      </c>
      <c r="F82" s="89"/>
    </row>
    <row r="83" spans="2:6">
      <c r="B83" s="73" t="s">
        <v>76</v>
      </c>
      <c r="C83" s="1" t="s">
        <v>0</v>
      </c>
      <c r="D83" s="1" t="s">
        <v>0</v>
      </c>
      <c r="E83" s="1" t="s">
        <v>0</v>
      </c>
      <c r="F83" s="1" t="s">
        <v>0</v>
      </c>
    </row>
  </sheetData>
  <mergeCells count="6">
    <mergeCell ref="B58:E58"/>
    <mergeCell ref="B4:E4"/>
    <mergeCell ref="B6:E6"/>
    <mergeCell ref="B7:E7"/>
    <mergeCell ref="B11:E11"/>
    <mergeCell ref="B30:E30"/>
  </mergeCells>
  <pageMargins left="0.98425196850393704" right="0.39370078740157483" top="0.31496062992125984" bottom="0.31496062992125984" header="0" footer="0"/>
  <pageSetup scale="6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3"/>
  <sheetViews>
    <sheetView workbookViewId="0">
      <selection activeCell="N48" sqref="N48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2" t="s">
        <v>133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6" t="s">
        <v>170</v>
      </c>
      <c r="C4" s="106"/>
      <c r="D4" s="106"/>
      <c r="E4" s="106"/>
      <c r="F4" s="106"/>
      <c r="G4" s="106"/>
      <c r="H4" s="106"/>
      <c r="I4" s="106"/>
      <c r="J4" s="106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99" t="s">
        <v>134</v>
      </c>
      <c r="C6" s="99"/>
      <c r="D6" s="99"/>
      <c r="E6" s="99"/>
      <c r="F6" s="99"/>
      <c r="G6" s="99"/>
      <c r="H6" s="99"/>
      <c r="I6" s="99"/>
      <c r="J6" s="99"/>
      <c r="K6" s="1"/>
    </row>
    <row r="7" spans="1:11" ht="12" customHeight="1">
      <c r="A7" s="1" t="s">
        <v>0</v>
      </c>
      <c r="B7" s="100" t="s">
        <v>277</v>
      </c>
      <c r="C7" s="100"/>
      <c r="D7" s="100"/>
      <c r="E7" s="100"/>
      <c r="F7" s="100"/>
      <c r="G7" s="100"/>
      <c r="H7" s="100"/>
      <c r="I7" s="100"/>
      <c r="J7" s="100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5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2" t="s">
        <v>135</v>
      </c>
      <c r="C23" s="112" t="s">
        <v>7</v>
      </c>
      <c r="D23" s="114" t="s">
        <v>136</v>
      </c>
      <c r="E23" s="115"/>
      <c r="F23" s="115"/>
      <c r="G23" s="115"/>
      <c r="H23" s="116"/>
      <c r="I23" s="112" t="s">
        <v>71</v>
      </c>
      <c r="J23" s="112" t="s">
        <v>137</v>
      </c>
    </row>
    <row r="24" spans="1:10" ht="52.5" customHeight="1">
      <c r="A24" s="6" t="s">
        <v>0</v>
      </c>
      <c r="B24" s="113"/>
      <c r="C24" s="113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138</v>
      </c>
      <c r="I24" s="113"/>
      <c r="J24" s="113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139</v>
      </c>
      <c r="C27" s="10" t="s">
        <v>13</v>
      </c>
      <c r="D27" s="11">
        <v>41108876</v>
      </c>
      <c r="E27" s="11">
        <v>0</v>
      </c>
      <c r="F27" s="11">
        <v>0</v>
      </c>
      <c r="G27" s="11">
        <v>0</v>
      </c>
      <c r="H27" s="11">
        <v>-1243590</v>
      </c>
      <c r="I27" s="11">
        <v>0</v>
      </c>
      <c r="J27" s="13">
        <f t="shared" ref="J27:J32" si="0">SUM(D27:I27)</f>
        <v>39865286</v>
      </c>
    </row>
    <row r="28" spans="1:10" ht="12" customHeight="1">
      <c r="A28" s="6" t="s">
        <v>0</v>
      </c>
      <c r="B28" s="6" t="s">
        <v>140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-168582</v>
      </c>
      <c r="I28" s="11">
        <v>0</v>
      </c>
      <c r="J28" s="13">
        <f t="shared" si="0"/>
        <v>-168582</v>
      </c>
    </row>
    <row r="29" spans="1:10" ht="12" customHeight="1">
      <c r="A29" s="6" t="s">
        <v>0</v>
      </c>
      <c r="B29" s="29" t="s">
        <v>141</v>
      </c>
      <c r="C29" s="7">
        <v>100</v>
      </c>
      <c r="D29" s="13">
        <f t="shared" ref="D29:I29" si="1">D27+D28</f>
        <v>41108876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-1412172</v>
      </c>
      <c r="I29" s="13">
        <f t="shared" si="1"/>
        <v>0</v>
      </c>
      <c r="J29" s="13">
        <f t="shared" si="0"/>
        <v>39696704</v>
      </c>
    </row>
    <row r="30" spans="1:10" ht="24" customHeight="1">
      <c r="A30" s="6" t="s">
        <v>0</v>
      </c>
      <c r="B30" s="29" t="s">
        <v>142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1240822</v>
      </c>
      <c r="I30" s="13">
        <f t="shared" ref="I30" si="3">I29</f>
        <v>0</v>
      </c>
      <c r="J30" s="13">
        <f t="shared" si="0"/>
        <v>1240822</v>
      </c>
    </row>
    <row r="31" spans="1:10" ht="12" customHeight="1">
      <c r="A31" s="6" t="s">
        <v>0</v>
      </c>
      <c r="B31" s="6" t="s">
        <v>143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1240822</v>
      </c>
      <c r="I31" s="11">
        <v>0</v>
      </c>
      <c r="J31" s="13">
        <f t="shared" si="0"/>
        <v>1240822</v>
      </c>
    </row>
    <row r="32" spans="1:10" ht="24" hidden="1" customHeight="1" outlineLevel="1">
      <c r="A32" s="6" t="s">
        <v>0</v>
      </c>
      <c r="B32" s="6" t="s">
        <v>144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2" t="s">
        <v>107</v>
      </c>
      <c r="C33" s="103"/>
      <c r="D33" s="103"/>
      <c r="E33" s="103"/>
      <c r="F33" s="103"/>
      <c r="G33" s="103"/>
      <c r="H33" s="103"/>
      <c r="I33" s="103"/>
      <c r="J33" s="104"/>
    </row>
    <row r="34" spans="1:14" ht="24" hidden="1" customHeight="1" outlineLevel="1">
      <c r="A34" s="6" t="s">
        <v>0</v>
      </c>
      <c r="B34" s="6" t="s">
        <v>145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146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147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148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149</v>
      </c>
      <c r="C43" s="7">
        <v>300</v>
      </c>
      <c r="D43" s="13">
        <f t="shared" ref="D43:H43" si="4">SUM(D45:D57)</f>
        <v>8000001</v>
      </c>
      <c r="E43" s="13">
        <f t="shared" si="4"/>
        <v>0</v>
      </c>
      <c r="F43" s="13">
        <f t="shared" si="4"/>
        <v>0</v>
      </c>
      <c r="G43" s="13">
        <f t="shared" si="4"/>
        <v>0</v>
      </c>
      <c r="H43" s="13">
        <f t="shared" si="4"/>
        <v>-1848242</v>
      </c>
      <c r="I43" s="13">
        <f t="shared" ref="I43" si="5">SUM(I48:I57)</f>
        <v>0</v>
      </c>
      <c r="J43" s="14">
        <f>SUM(D43:I43)</f>
        <v>6151759</v>
      </c>
      <c r="L43" s="12"/>
      <c r="M43" s="12"/>
      <c r="N43" s="12"/>
    </row>
    <row r="44" spans="1:14" ht="12" customHeight="1" outlineLevel="1">
      <c r="A44" s="6" t="s">
        <v>0</v>
      </c>
      <c r="B44" s="102" t="s">
        <v>107</v>
      </c>
      <c r="C44" s="103"/>
      <c r="D44" s="103"/>
      <c r="E44" s="103"/>
      <c r="F44" s="103"/>
      <c r="G44" s="103"/>
      <c r="H44" s="103"/>
      <c r="I44" s="103"/>
      <c r="J44" s="104"/>
      <c r="L44" s="12"/>
    </row>
    <row r="45" spans="1:14" ht="12" customHeight="1" outlineLevel="1">
      <c r="A45" s="6" t="s">
        <v>0</v>
      </c>
      <c r="B45" s="6" t="s">
        <v>150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customHeight="1" outlineLevel="1">
      <c r="A46" s="6" t="s">
        <v>0</v>
      </c>
      <c r="B46" s="102" t="s">
        <v>107</v>
      </c>
      <c r="C46" s="103"/>
      <c r="D46" s="103"/>
      <c r="E46" s="103"/>
      <c r="F46" s="103"/>
      <c r="G46" s="103"/>
      <c r="H46" s="103"/>
      <c r="I46" s="103"/>
      <c r="J46" s="104"/>
    </row>
    <row r="47" spans="1:14" ht="12" customHeight="1" outlineLevel="1">
      <c r="A47" s="6" t="s">
        <v>0</v>
      </c>
      <c r="B47" s="6" t="s">
        <v>151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customHeight="1" outlineLevel="1">
      <c r="A48" s="6" t="s">
        <v>0</v>
      </c>
      <c r="B48" s="6" t="s">
        <v>152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customHeight="1" outlineLevel="1">
      <c r="A49" s="6" t="s">
        <v>0</v>
      </c>
      <c r="B49" s="6" t="s">
        <v>153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customHeight="1" outlineLevel="1">
      <c r="A50" s="6" t="s">
        <v>0</v>
      </c>
      <c r="B50" s="6" t="s">
        <v>154</v>
      </c>
      <c r="C50" s="8">
        <v>311</v>
      </c>
      <c r="D50" s="11">
        <v>8000001</v>
      </c>
      <c r="E50" s="9"/>
      <c r="F50" s="9"/>
      <c r="G50" s="9"/>
      <c r="H50" s="9"/>
      <c r="I50" s="9"/>
      <c r="J50" s="13">
        <f>SUM(D50:I50)</f>
        <v>8000001</v>
      </c>
    </row>
    <row r="51" spans="1:12" ht="12" customHeight="1" outlineLevel="1">
      <c r="A51" s="6" t="s">
        <v>0</v>
      </c>
      <c r="B51" s="6" t="s">
        <v>155</v>
      </c>
      <c r="C51" s="8">
        <v>312</v>
      </c>
      <c r="D51" s="11"/>
      <c r="E51" s="9"/>
      <c r="F51" s="9"/>
      <c r="G51" s="9"/>
      <c r="H51" s="9"/>
      <c r="I51" s="9"/>
      <c r="J51" s="13">
        <f>SUM(D51:I51)</f>
        <v>0</v>
      </c>
    </row>
    <row r="52" spans="1:12" ht="24" customHeight="1" outlineLevel="1">
      <c r="A52" s="6" t="s">
        <v>0</v>
      </c>
      <c r="B52" s="6" t="s">
        <v>156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customHeight="1" outlineLevel="1">
      <c r="A53" s="6" t="s">
        <v>0</v>
      </c>
      <c r="B53" s="6" t="s">
        <v>157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customHeight="1" outlineLevel="1">
      <c r="A54" s="6" t="s">
        <v>0</v>
      </c>
      <c r="B54" s="6" t="s">
        <v>158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customHeight="1" outlineLevel="1">
      <c r="A55" s="6" t="s">
        <v>0</v>
      </c>
      <c r="B55" s="6" t="s">
        <v>159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customHeight="1" outlineLevel="1">
      <c r="A56" s="6" t="s">
        <v>0</v>
      </c>
      <c r="B56" s="6" t="s">
        <v>160</v>
      </c>
      <c r="C56" s="8">
        <v>317</v>
      </c>
      <c r="D56" s="9"/>
      <c r="E56" s="9"/>
      <c r="F56" s="9"/>
      <c r="G56" s="9"/>
      <c r="H56" s="11">
        <f>-2310303+462061</f>
        <v>-1848242</v>
      </c>
      <c r="I56" s="9"/>
      <c r="J56" s="13">
        <f>SUM(D56:I56)</f>
        <v>-1848242</v>
      </c>
    </row>
    <row r="57" spans="1:12" ht="24" customHeight="1" outlineLevel="1">
      <c r="A57" s="6" t="s">
        <v>0</v>
      </c>
      <c r="B57" s="6" t="s">
        <v>161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>
      <c r="A58" s="6" t="s">
        <v>0</v>
      </c>
      <c r="B58" s="29" t="s">
        <v>162</v>
      </c>
      <c r="C58" s="7">
        <v>400</v>
      </c>
      <c r="D58" s="13">
        <f>Ф1!E73</f>
        <v>49108877</v>
      </c>
      <c r="E58" s="13">
        <f t="shared" ref="E58:I58" si="6">E30+E31</f>
        <v>0</v>
      </c>
      <c r="F58" s="13">
        <f t="shared" si="6"/>
        <v>0</v>
      </c>
      <c r="G58" s="13">
        <f t="shared" si="6"/>
        <v>0</v>
      </c>
      <c r="H58" s="13">
        <f>Ф1!E77</f>
        <v>-2019592</v>
      </c>
      <c r="I58" s="13">
        <f t="shared" si="6"/>
        <v>0</v>
      </c>
      <c r="J58" s="13">
        <f>SUM(D58:I58)</f>
        <v>47089285</v>
      </c>
      <c r="L58" s="12"/>
    </row>
    <row r="59" spans="1:12" ht="12" customHeight="1">
      <c r="A59" s="6" t="s">
        <v>0</v>
      </c>
      <c r="B59" s="6" t="s">
        <v>140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29" t="s">
        <v>163</v>
      </c>
      <c r="C60" s="7">
        <v>500</v>
      </c>
      <c r="D60" s="13">
        <f>D58+D59</f>
        <v>49108877</v>
      </c>
      <c r="E60" s="13">
        <f t="shared" ref="E60:J60" si="7">E58+E59</f>
        <v>0</v>
      </c>
      <c r="F60" s="13">
        <f t="shared" si="7"/>
        <v>0</v>
      </c>
      <c r="G60" s="13">
        <f t="shared" si="7"/>
        <v>0</v>
      </c>
      <c r="H60" s="13">
        <f t="shared" si="7"/>
        <v>-2019592</v>
      </c>
      <c r="I60" s="13">
        <f t="shared" si="7"/>
        <v>0</v>
      </c>
      <c r="J60" s="13">
        <f t="shared" si="7"/>
        <v>47089285</v>
      </c>
    </row>
    <row r="61" spans="1:12" ht="24" customHeight="1">
      <c r="A61" s="6" t="s">
        <v>0</v>
      </c>
      <c r="B61" s="29" t="s">
        <v>164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143</v>
      </c>
      <c r="C62" s="8">
        <v>610</v>
      </c>
      <c r="D62" s="9"/>
      <c r="E62" s="9"/>
      <c r="F62" s="9"/>
      <c r="G62" s="9"/>
      <c r="H62" s="11">
        <f>Ф2!D41</f>
        <v>274958.84000000003</v>
      </c>
      <c r="I62" s="9"/>
      <c r="J62" s="13">
        <f>SUM(D62:I62)</f>
        <v>274958.84000000003</v>
      </c>
    </row>
    <row r="63" spans="1:12" ht="24" hidden="1" customHeight="1" outlineLevel="1">
      <c r="A63" s="6" t="s">
        <v>0</v>
      </c>
      <c r="B63" s="6" t="s">
        <v>165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2" t="s">
        <v>107</v>
      </c>
      <c r="C64" s="103"/>
      <c r="D64" s="103"/>
      <c r="E64" s="103"/>
      <c r="F64" s="103"/>
      <c r="G64" s="103"/>
      <c r="H64" s="103"/>
      <c r="I64" s="103"/>
      <c r="J64" s="104"/>
    </row>
    <row r="65" spans="1:10" ht="24" hidden="1" customHeight="1" outlineLevel="1">
      <c r="A65" s="6" t="s">
        <v>0</v>
      </c>
      <c r="B65" s="6" t="s">
        <v>145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146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147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166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148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167</v>
      </c>
      <c r="C74" s="7">
        <v>700</v>
      </c>
      <c r="D74" s="13">
        <f t="shared" ref="D74:I74" si="8">SUM(D78:D88)</f>
        <v>0</v>
      </c>
      <c r="E74" s="13">
        <f t="shared" si="8"/>
        <v>0</v>
      </c>
      <c r="F74" s="13">
        <f t="shared" si="8"/>
        <v>0</v>
      </c>
      <c r="G74" s="13">
        <f t="shared" si="8"/>
        <v>0</v>
      </c>
      <c r="H74" s="13">
        <f>SUM(H78:H88)</f>
        <v>1804706</v>
      </c>
      <c r="I74" s="13">
        <f t="shared" si="8"/>
        <v>0</v>
      </c>
      <c r="J74" s="13">
        <f>SUM(D74:I74)</f>
        <v>1804706</v>
      </c>
    </row>
    <row r="75" spans="1:10" ht="12" customHeight="1" outlineLevel="1">
      <c r="A75" s="6" t="s">
        <v>0</v>
      </c>
      <c r="B75" s="102" t="s">
        <v>107</v>
      </c>
      <c r="C75" s="103"/>
      <c r="D75" s="103"/>
      <c r="E75" s="103"/>
      <c r="F75" s="103"/>
      <c r="G75" s="103"/>
      <c r="H75" s="103"/>
      <c r="I75" s="103"/>
      <c r="J75" s="104"/>
    </row>
    <row r="76" spans="1:10" ht="12" customHeight="1" outlineLevel="1">
      <c r="A76" s="6" t="s">
        <v>0</v>
      </c>
      <c r="B76" s="6" t="s">
        <v>168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customHeight="1" outlineLevel="1">
      <c r="A77" s="6" t="s">
        <v>0</v>
      </c>
      <c r="B77" s="102" t="s">
        <v>107</v>
      </c>
      <c r="C77" s="103"/>
      <c r="D77" s="103"/>
      <c r="E77" s="103"/>
      <c r="F77" s="103"/>
      <c r="G77" s="103"/>
      <c r="H77" s="103"/>
      <c r="I77" s="103"/>
      <c r="J77" s="104"/>
    </row>
    <row r="78" spans="1:10" ht="12" customHeight="1" outlineLevel="1">
      <c r="A78" s="6" t="s">
        <v>0</v>
      </c>
      <c r="B78" s="6" t="s">
        <v>151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customHeight="1" outlineLevel="1">
      <c r="A79" s="6" t="s">
        <v>0</v>
      </c>
      <c r="B79" s="6" t="s">
        <v>152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customHeight="1" outlineLevel="1">
      <c r="A80" s="6" t="s">
        <v>0</v>
      </c>
      <c r="B80" s="6" t="s">
        <v>153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customHeight="1" outlineLevel="1">
      <c r="A81" s="6" t="s">
        <v>0</v>
      </c>
      <c r="B81" s="6" t="s">
        <v>154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customHeight="1" outlineLevel="1">
      <c r="A82" s="6" t="s">
        <v>0</v>
      </c>
      <c r="B82" s="6" t="s">
        <v>155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customHeight="1" outlineLevel="1">
      <c r="A83" s="6" t="s">
        <v>0</v>
      </c>
      <c r="B83" s="6" t="s">
        <v>169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customHeight="1" outlineLevel="1">
      <c r="A84" s="6" t="s">
        <v>0</v>
      </c>
      <c r="B84" s="6" t="s">
        <v>157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customHeight="1" outlineLevel="1">
      <c r="A85" s="6" t="s">
        <v>0</v>
      </c>
      <c r="B85" s="6" t="s">
        <v>158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customHeight="1" outlineLevel="1">
      <c r="A86" s="6" t="s">
        <v>0</v>
      </c>
      <c r="B86" s="6" t="s">
        <v>159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customHeight="1" outlineLevel="1">
      <c r="A87" s="6" t="s">
        <v>0</v>
      </c>
      <c r="B87" s="6" t="s">
        <v>160</v>
      </c>
      <c r="C87" s="8">
        <v>717</v>
      </c>
      <c r="D87" s="9"/>
      <c r="E87" s="9"/>
      <c r="F87" s="9"/>
      <c r="G87" s="9"/>
      <c r="H87" s="11">
        <f>2263851-459112-33</f>
        <v>1804706</v>
      </c>
      <c r="I87" s="9"/>
      <c r="J87" s="13">
        <f>SUM(D87:I87)</f>
        <v>1804706</v>
      </c>
    </row>
    <row r="88" spans="1:13" ht="24" customHeight="1" outlineLevel="1">
      <c r="A88" s="6" t="s">
        <v>0</v>
      </c>
      <c r="B88" s="6" t="s">
        <v>161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>
      <c r="A89" s="6" t="s">
        <v>0</v>
      </c>
      <c r="B89" s="29" t="s">
        <v>272</v>
      </c>
      <c r="C89" s="7">
        <v>800</v>
      </c>
      <c r="D89" s="13">
        <f>D74+D60+D62</f>
        <v>49108877</v>
      </c>
      <c r="E89" s="13">
        <f t="shared" ref="E89:J89" si="9">E74+E60+E62</f>
        <v>0</v>
      </c>
      <c r="F89" s="13">
        <f t="shared" si="9"/>
        <v>0</v>
      </c>
      <c r="G89" s="13">
        <f t="shared" si="9"/>
        <v>0</v>
      </c>
      <c r="H89" s="13">
        <f t="shared" si="9"/>
        <v>60072.840000000026</v>
      </c>
      <c r="I89" s="13">
        <f t="shared" si="9"/>
        <v>0</v>
      </c>
      <c r="J89" s="13">
        <f t="shared" si="9"/>
        <v>49168949.840000004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J89-Ф1!D80</f>
        <v>-0.15999999642372131</v>
      </c>
      <c r="K90" s="1"/>
    </row>
    <row r="91" spans="1:13" ht="12" customHeight="1">
      <c r="B91" s="1" t="s">
        <v>0</v>
      </c>
      <c r="C91" s="1" t="s">
        <v>0</v>
      </c>
      <c r="D91" s="15"/>
      <c r="E91" s="1" t="s">
        <v>0</v>
      </c>
      <c r="F91" s="1" t="s">
        <v>0</v>
      </c>
      <c r="G91" s="1" t="s">
        <v>0</v>
      </c>
      <c r="H91" s="15"/>
      <c r="I91" s="1" t="s">
        <v>0</v>
      </c>
      <c r="J91" s="1" t="s">
        <v>0</v>
      </c>
      <c r="K91" s="1"/>
    </row>
    <row r="92" spans="1:13" ht="12" customHeight="1">
      <c r="B92" s="95" t="s">
        <v>275</v>
      </c>
      <c r="C92" s="78"/>
      <c r="D92" s="78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79" t="s">
        <v>74</v>
      </c>
      <c r="C93" s="79"/>
      <c r="D93" s="79"/>
      <c r="E93" s="1" t="s">
        <v>0</v>
      </c>
      <c r="F93" s="89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8" t="s">
        <v>276</v>
      </c>
      <c r="C94" s="78"/>
      <c r="D94" s="78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79" t="s">
        <v>75</v>
      </c>
      <c r="C95" s="79"/>
      <c r="D95" s="79"/>
      <c r="E95" s="1" t="s">
        <v>0</v>
      </c>
      <c r="F95" s="89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73" t="s">
        <v>76</v>
      </c>
      <c r="C96" s="1" t="s">
        <v>0</v>
      </c>
      <c r="D96" s="1" t="s">
        <v>0</v>
      </c>
      <c r="E96" s="1" t="s">
        <v>0</v>
      </c>
      <c r="F96" s="92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78740157480314965" right="0.11811023622047245" top="0.15748031496062992" bottom="0.15748031496062992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Абдулла Суннатов</cp:lastModifiedBy>
  <cp:lastPrinted>2019-07-26T04:53:39Z</cp:lastPrinted>
  <dcterms:created xsi:type="dcterms:W3CDTF">2013-10-29T07:56:47Z</dcterms:created>
  <dcterms:modified xsi:type="dcterms:W3CDTF">2019-07-29T06:03:05Z</dcterms:modified>
</cp:coreProperties>
</file>