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Баланс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<sst xmlns="http://schemas.openxmlformats.org/spreadsheetml/2006/main" count="199" uniqueCount="144">
  <si>
    <t>АО "Шубарколь Премиум"</t>
  </si>
  <si>
    <t>Наименование</t>
  </si>
  <si>
    <t>Вид деятельности</t>
  </si>
  <si>
    <t>Добыча каменного угля открытым способом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</si>
  <si>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</si>
  <si>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</si>
  <si>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Карагандинская область, г.Караганда, проспект Бухар Жырау, строение 49/6, БИН: 130440022185</t>
  </si>
  <si>
    <t>Показатели</t>
  </si>
  <si>
    <t>Запасы</t>
  </si>
  <si>
    <t>Текущие налоговые активы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</si>
  <si>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</si>
  <si>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</si>
  <si>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</si>
  <si>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</si>
  <si>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Краткосрочные оценочные обязательства</t>
  </si>
  <si>
    <t>Прочие краткосрочные обязательства</t>
  </si>
  <si>
    <t>Долгосрочные оценочные обязательства</t>
  </si>
  <si>
    <t>Прочие долгосрочные обязательства</t>
  </si>
  <si>
    <t>Уставный капитал</t>
  </si>
  <si>
    <t>Доходы от финансирования</t>
  </si>
  <si>
    <t>Прочие доходы</t>
  </si>
  <si>
    <t>Прочие расходы</t>
  </si>
  <si>
    <t>Расходы по корпоративному подоходному налогу</t>
  </si>
  <si>
    <t>ОТЧЕТ О ДВИЖЕНИИ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</si>
  <si>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</si>
  <si>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</si>
  <si>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капитал</t>
  </si>
  <si>
    <t>Нераспределенная прибыль</t>
  </si>
  <si>
    <t>Активы</t>
  </si>
  <si>
    <t>ОТЧЕТ О ФИНАНСОВОМ ПОЛОЖЕНИИ</t>
  </si>
  <si>
    <t>Примечание</t>
  </si>
  <si>
    <t>Краткосрочные активы</t>
  </si>
  <si>
    <t>Денежные средства и их эквиваленты</t>
  </si>
  <si>
    <t>Торговая и другая дебиторская задолженность</t>
  </si>
  <si>
    <t>Предоплата по подоходному налогу</t>
  </si>
  <si>
    <t>Итого краткосрочные активы</t>
  </si>
  <si>
    <t>Долгосрочные активы</t>
  </si>
  <si>
    <t>Горнорудные активы</t>
  </si>
  <si>
    <t>Незавершенное строительство</t>
  </si>
  <si>
    <t>Финансовые активы, имеющиеся в наличии для продажи</t>
  </si>
  <si>
    <t>Итого долгосрочные активы</t>
  </si>
  <si>
    <t>Всего активы</t>
  </si>
  <si>
    <t>Капитал и обязательства</t>
  </si>
  <si>
    <t>Текущие обязательства</t>
  </si>
  <si>
    <t>Торговая  и другая кредиторская задолженность</t>
  </si>
  <si>
    <t>Текущие займы и вознаграждения</t>
  </si>
  <si>
    <t>Текущие налоговые обязательства</t>
  </si>
  <si>
    <t>Обязательства по другим обязательным платежам</t>
  </si>
  <si>
    <t>Итого текущие обязательства</t>
  </si>
  <si>
    <t>Долгосрочные обязательства</t>
  </si>
  <si>
    <t>Торговая кредиторская задолженность</t>
  </si>
  <si>
    <t>Долгосрочные займы и вознаграждения</t>
  </si>
  <si>
    <t>Итого долгосрочные обязательства</t>
  </si>
  <si>
    <t>Итого обязательства</t>
  </si>
  <si>
    <t xml:space="preserve">Капитал </t>
  </si>
  <si>
    <t>Дополнительный изъятый капитал</t>
  </si>
  <si>
    <t>Непокрытый убыток</t>
  </si>
  <si>
    <t>Всего капитал и обязательства</t>
  </si>
  <si>
    <t>Балансовая стоимость 1 акции, тенге</t>
  </si>
  <si>
    <t>Отчет составлен в соответствии с требованиями к содержанию и раскрытию информации МСФО  для предприятий</t>
  </si>
  <si>
    <t>ОТЧЕТ О ПРИБЫЛЯХ И УБЫТКАХ И ПРОЧЕМ  СОВОКУПНОМ ДОХОДЕ</t>
  </si>
  <si>
    <t>Выручка</t>
  </si>
  <si>
    <t>Себестоимость продаж</t>
  </si>
  <si>
    <t xml:space="preserve">Валовая прибыль </t>
  </si>
  <si>
    <t>Общие и административные расходы</t>
  </si>
  <si>
    <t>Расходы по реализации</t>
  </si>
  <si>
    <t>Прибыль (убыток) от операционной деятельности</t>
  </si>
  <si>
    <t>Финансовые доходы</t>
  </si>
  <si>
    <t>Финансовые расходы</t>
  </si>
  <si>
    <t>Прибыль (убыток) до налогообложения</t>
  </si>
  <si>
    <t>Итоговая прибыль (убыток) за год</t>
  </si>
  <si>
    <t>Прочий совокупный доход (убыток)</t>
  </si>
  <si>
    <t>Совокупная прибыль (убыток) за год</t>
  </si>
  <si>
    <t>1. Движение денежных средств от операционной деятельности</t>
  </si>
  <si>
    <t>Прибыль до налогообложения</t>
  </si>
  <si>
    <t>Корректировки:</t>
  </si>
  <si>
    <t>Амортизация основных средств</t>
  </si>
  <si>
    <t>Резерв по неиспользованным отпускам</t>
  </si>
  <si>
    <t>Нереализованная курсовая разница</t>
  </si>
  <si>
    <t>Расходы по финансированию</t>
  </si>
  <si>
    <t>Денежные средства отоперационной деятельности до изменений в оборотном капитале</t>
  </si>
  <si>
    <t>Изменение торговой и прочей дебиторской задолженности</t>
  </si>
  <si>
    <t>авансы</t>
  </si>
  <si>
    <t>Изменение текущих налоговых активов</t>
  </si>
  <si>
    <t>Изменение запасов</t>
  </si>
  <si>
    <t>Изменение прочих краткосрочных активов</t>
  </si>
  <si>
    <t>Изменение торговой и прочей кредторской задолженности</t>
  </si>
  <si>
    <t>долгосрочный НДС</t>
  </si>
  <si>
    <t>Изменение обязательств по налогам и другим обязательным платежам</t>
  </si>
  <si>
    <t>прочие платежи</t>
  </si>
  <si>
    <t>Чистая сумма денежных средств, полученная от операционной деятельности до уплаты подоходного налога</t>
  </si>
  <si>
    <t>Уплаченный подоходный налог</t>
  </si>
  <si>
    <t>Вознаграждения полученные</t>
  </si>
  <si>
    <t>Чистая сумма денежных средств, полученная от операционной деятельности</t>
  </si>
  <si>
    <t>2. Движение денежных средств от инвестиционной  деятельности</t>
  </si>
  <si>
    <t>2.1 Поступление денежных средств всего, в том числе:</t>
  </si>
  <si>
    <t>Возврат депозита</t>
  </si>
  <si>
    <t>2.2 Выбытие денежных средств всего, в том числе:</t>
  </si>
  <si>
    <t>Приобретение основных средств, горнорудных и других долгосрочных активов</t>
  </si>
  <si>
    <t>Приобретение нематериальных активов</t>
  </si>
  <si>
    <t>Авансы, выплаченные под долгосрочные активы</t>
  </si>
  <si>
    <t>Размещение депозита</t>
  </si>
  <si>
    <t>Погашение обязательств по контракту на недропользование, перечисление на специальный счет по ликвидационному фонду</t>
  </si>
  <si>
    <t>Чистая сумма денежных средств, полученная от инвестиционной деятельности</t>
  </si>
  <si>
    <t>3. Движение денежных средств от финансовой  деятельности</t>
  </si>
  <si>
    <t>3.1 Поступление денежных средств всего, в том числе:</t>
  </si>
  <si>
    <t>Получение займов</t>
  </si>
  <si>
    <t>Вклады участников</t>
  </si>
  <si>
    <t>3.2 Выбытие денежных средств всего, в том числе:</t>
  </si>
  <si>
    <t>Погашение займов и вознаграждений</t>
  </si>
  <si>
    <t>Прочие выплаты</t>
  </si>
  <si>
    <t>Чистая сумма денежных средств, полученная от финансовой деятельности</t>
  </si>
  <si>
    <t>Чистое увеличение (уменьшение) денежных средств</t>
  </si>
  <si>
    <t>Влияние курсовой разницы на денежные средства и их эквиваленты</t>
  </si>
  <si>
    <t>прочие долгосрочные обязательство</t>
  </si>
  <si>
    <t>прочие краткосрочные обязательства</t>
  </si>
  <si>
    <t>ПРОМЕЖУТОЧНЫЙ СОКРАЩЕННЫЙ ОТЧЕТ ОБ ИЗМЕНЕНИЯХ В КАПИТАЛЕ</t>
  </si>
  <si>
    <t>Изъятый капитал</t>
  </si>
  <si>
    <t>Итого</t>
  </si>
  <si>
    <t>Прибыль и совокупный доход за год</t>
  </si>
  <si>
    <t>                            (фамилия, имя, отчество (при его наличии)       (подпись)</t>
  </si>
  <si>
    <t>                               (фамилия, имя, отчество (при его наличии)    (подпись)</t>
  </si>
  <si>
    <t>Место печати</t>
  </si>
  <si>
    <t xml:space="preserve">Индексация полученного займа </t>
  </si>
  <si>
    <t>Прибыль и совокупный доход за квартал</t>
  </si>
  <si>
    <t>Сальдо на 01.01.2019 г.</t>
  </si>
  <si>
    <t>-</t>
  </si>
  <si>
    <t>Долгосрочные активы, предназначенные для продажи</t>
  </si>
  <si>
    <t>9 мес. 2019 г.</t>
  </si>
  <si>
    <t>Операции с собственниками по формированию уставного капитала (Примечание 24)</t>
  </si>
  <si>
    <t>за девять месяцев, закончившийся 30.09.2020 г.</t>
  </si>
  <si>
    <t>за девять месяцев, закончившийся 30.09.2020 г.  (косвенный метод)</t>
  </si>
  <si>
    <t>Сальдо на 01.01.2020 г.</t>
  </si>
  <si>
    <t>Сальдо на 30.09.2020 г.</t>
  </si>
  <si>
    <t>На 31.12.2019 г.</t>
  </si>
  <si>
    <t>Руководитель         Азизов Ф.Э.</t>
  </si>
  <si>
    <t>Главный бухгалтер Аманатиди Е.Ю.</t>
  </si>
  <si>
    <t xml:space="preserve">Сальдо на 30.09.2019 г. </t>
  </si>
  <si>
    <t>Прочие</t>
  </si>
  <si>
    <t>Доход от списания обязательств</t>
  </si>
  <si>
    <t>Изменение прочих долгосрочных активов</t>
  </si>
  <si>
    <t>прочие поступления</t>
  </si>
  <si>
    <t>На 30.09.2020 г.</t>
  </si>
  <si>
    <t>9 мес. 2020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</si>
</sst>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"/>
    <numFmt numFmtId="173" formatCode="0.000"/>
    <numFmt numFmtId="174" formatCode="00"/>
    <numFmt numFmtId="175" formatCode="#,##0,"/>
    <numFmt numFmtId="176" formatCode="[=0]&quot;-&quot;;General"/>
    <numFmt numFmtId="177" formatCode="000"/>
    <numFmt numFmtId="178" formatCode="[=-327337679.89]&quot;(327 338)&quot;;General"/>
    <numFmt numFmtId="179" formatCode="[=-10054251703.4]&quot;(10 054 252)&quot;;General"/>
    <numFmt numFmtId="180" formatCode="[=-2549464389.07]&quot;(2 549 464)&quot;;General"/>
    <numFmt numFmtId="181" formatCode="[=-388565577.53]&quot;(388 566)&quot;;General"/>
    <numFmt numFmtId="182" formatCode="[=-3303342645.52]&quot;(3 303 343)&quot;;General"/>
    <numFmt numFmtId="183" formatCode="[=-1027401814.54]&quot;(1 027 402)&quot;;General"/>
    <numFmt numFmtId="184" formatCode="[=-987401814.54]&quot;(987 402)&quot;;General"/>
    <numFmt numFmtId="185" formatCode="0.0000"/>
    <numFmt numFmtId="186" formatCode="_(* #,##0_);_(* \(#,##0\);_(* &quot;-&quot;_);_(@_)"/>
    <numFmt numFmtId="187" formatCode="_-* #,##0\ _₽_-;\-* #,##0\ _₽_-;_-* &quot;-&quot;??\ _₽_-;_-@_-"/>
    <numFmt numFmtId="188" formatCode="_-* #,##0.0\ _₽_-;\-* #,##0.0\ _₽_-;_-* &quot;-&quot;??\ _₽_-;_-@_-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</numFmts>
  <fonts count="6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sz val="10"/>
      <color indexed="52"/>
      <name val="Times New Roman"/>
      <family val="1"/>
    </font>
    <font>
      <i/>
      <sz val="10"/>
      <name val="Times New Roman"/>
      <family val="1"/>
    </font>
    <font>
      <i/>
      <sz val="10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1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55" fillId="0" borderId="0" xfId="54" applyNumberFormat="1" applyFont="1" applyFill="1" applyAlignment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7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55" applyFont="1" applyFill="1" applyBorder="1">
      <alignment horizontal="left"/>
      <protection/>
    </xf>
    <xf numFmtId="3" fontId="56" fillId="0" borderId="0" xfId="53" applyNumberFormat="1" applyFont="1">
      <alignment/>
      <protection/>
    </xf>
    <xf numFmtId="0" fontId="4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5" fillId="0" borderId="10" xfId="53" applyFont="1" applyFill="1" applyBorder="1" applyAlignment="1">
      <alignment wrapText="1"/>
      <protection/>
    </xf>
    <xf numFmtId="3" fontId="5" fillId="0" borderId="10" xfId="53" applyNumberFormat="1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wrapText="1"/>
      <protection/>
    </xf>
    <xf numFmtId="186" fontId="4" fillId="0" borderId="10" xfId="53" applyNumberFormat="1" applyFont="1" applyFill="1" applyBorder="1" applyAlignment="1">
      <alignment horizontal="right" wrapText="1"/>
      <protection/>
    </xf>
    <xf numFmtId="186" fontId="5" fillId="0" borderId="10" xfId="53" applyNumberFormat="1" applyFont="1" applyFill="1" applyBorder="1" applyAlignment="1">
      <alignment horizontal="right" wrapText="1"/>
      <protection/>
    </xf>
    <xf numFmtId="3" fontId="4" fillId="0" borderId="10" xfId="53" applyNumberFormat="1" applyFont="1" applyFill="1" applyBorder="1" applyAlignment="1">
      <alignment horizontal="right" wrapText="1"/>
      <protection/>
    </xf>
    <xf numFmtId="0" fontId="57" fillId="0" borderId="10" xfId="53" applyFont="1" applyFill="1" applyBorder="1" applyAlignment="1">
      <alignment wrapText="1"/>
      <protection/>
    </xf>
    <xf numFmtId="3" fontId="57" fillId="0" borderId="10" xfId="53" applyNumberFormat="1" applyFont="1" applyFill="1" applyBorder="1" applyAlignment="1">
      <alignment horizontal="right" wrapText="1"/>
      <protection/>
    </xf>
    <xf numFmtId="0" fontId="55" fillId="0" borderId="10" xfId="53" applyFont="1" applyFill="1" applyBorder="1" applyAlignment="1">
      <alignment wrapText="1"/>
      <protection/>
    </xf>
    <xf numFmtId="186" fontId="55" fillId="0" borderId="10" xfId="53" applyNumberFormat="1" applyFont="1" applyFill="1" applyBorder="1" applyAlignment="1">
      <alignment horizontal="right" wrapText="1"/>
      <protection/>
    </xf>
    <xf numFmtId="186" fontId="57" fillId="0" borderId="10" xfId="53" applyNumberFormat="1" applyFont="1" applyFill="1" applyBorder="1" applyAlignment="1">
      <alignment horizontal="right" wrapText="1"/>
      <protection/>
    </xf>
    <xf numFmtId="186" fontId="57" fillId="33" borderId="10" xfId="53" applyNumberFormat="1" applyFont="1" applyFill="1" applyBorder="1" applyAlignment="1">
      <alignment horizontal="right" wrapText="1"/>
      <protection/>
    </xf>
    <xf numFmtId="3" fontId="57" fillId="33" borderId="10" xfId="5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55" applyFont="1" applyFill="1" applyBorder="1" applyAlignment="1">
      <alignment/>
      <protection/>
    </xf>
    <xf numFmtId="0" fontId="5" fillId="0" borderId="10" xfId="53" applyFont="1" applyBorder="1" applyAlignment="1">
      <alignment wrapText="1"/>
      <protection/>
    </xf>
    <xf numFmtId="0" fontId="58" fillId="0" borderId="0" xfId="53" applyFont="1" applyAlignment="1">
      <alignment/>
      <protection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86" fontId="56" fillId="0" borderId="0" xfId="55" applyNumberFormat="1" applyFont="1" applyFill="1" applyBorder="1">
      <alignment horizontal="left"/>
      <protection/>
    </xf>
    <xf numFmtId="3" fontId="5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186" fontId="55" fillId="0" borderId="0" xfId="0" applyNumberFormat="1" applyFont="1" applyFill="1" applyBorder="1" applyAlignment="1">
      <alignment horizontal="right" vertical="center" wrapText="1"/>
    </xf>
    <xf numFmtId="186" fontId="55" fillId="0" borderId="11" xfId="0" applyNumberFormat="1" applyFont="1" applyFill="1" applyBorder="1" applyAlignment="1">
      <alignment horizontal="right" vertical="center" wrapText="1"/>
    </xf>
    <xf numFmtId="0" fontId="59" fillId="0" borderId="12" xfId="0" applyFont="1" applyBorder="1" applyAlignment="1">
      <alignment vertical="top"/>
    </xf>
    <xf numFmtId="186" fontId="4" fillId="0" borderId="13" xfId="0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horizontal="right" wrapText="1"/>
      <protection locked="0"/>
    </xf>
    <xf numFmtId="186" fontId="4" fillId="0" borderId="0" xfId="55" applyNumberFormat="1" applyFont="1" applyFill="1" applyBorder="1">
      <alignment horizontal="left"/>
      <protection/>
    </xf>
    <xf numFmtId="197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8" fillId="34" borderId="14" xfId="0" applyNumberFormat="1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34" borderId="16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5" fillId="0" borderId="0" xfId="55" applyFont="1" applyFill="1" applyBorder="1" applyAlignment="1">
      <alignment horizontal="center"/>
      <protection/>
    </xf>
    <xf numFmtId="0" fontId="8" fillId="34" borderId="17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center" wrapText="1"/>
    </xf>
    <xf numFmtId="0" fontId="8" fillId="34" borderId="12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left" vertical="center"/>
    </xf>
    <xf numFmtId="1" fontId="8" fillId="34" borderId="17" xfId="0" applyNumberFormat="1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9" xfId="54"/>
    <cellStyle name="Обычный_Копия ОДДС_РГП АММТП_24.03.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5.8515625" style="26" customWidth="1"/>
    <col min="2" max="2" width="12.140625" style="0" customWidth="1"/>
    <col min="3" max="3" width="17.421875" style="0" customWidth="1"/>
    <col min="4" max="4" width="14.28125" style="0" bestFit="1" customWidth="1"/>
  </cols>
  <sheetData>
    <row r="1" spans="1:4" ht="27" customHeight="1">
      <c r="A1" s="1"/>
      <c r="B1" s="1"/>
      <c r="C1" s="79" t="s">
        <v>59</v>
      </c>
      <c r="D1" s="79"/>
    </row>
    <row r="2" spans="1:4" ht="12.75" customHeight="1">
      <c r="A2" s="68" t="s">
        <v>1</v>
      </c>
      <c r="B2" s="80" t="s">
        <v>0</v>
      </c>
      <c r="C2" s="80"/>
      <c r="D2" s="80"/>
    </row>
    <row r="3" spans="1:4" ht="12.75">
      <c r="A3" s="68" t="s">
        <v>2</v>
      </c>
      <c r="B3" s="81" t="s">
        <v>3</v>
      </c>
      <c r="C3" s="81"/>
      <c r="D3" s="81"/>
    </row>
    <row r="4" spans="1:4" ht="12.75">
      <c r="A4" s="68" t="s">
        <v>4</v>
      </c>
      <c r="B4" s="77">
        <v>540</v>
      </c>
      <c r="C4" s="77"/>
      <c r="D4" s="77"/>
    </row>
    <row r="5" spans="1:4" ht="24" customHeight="1">
      <c r="A5" s="33" t="s">
        <v>5</v>
      </c>
      <c r="B5" s="78" t="s">
        <v>6</v>
      </c>
      <c r="C5" s="78"/>
      <c r="D5" s="78"/>
    </row>
    <row r="6" spans="1:4" ht="12.75">
      <c r="A6" s="27"/>
      <c r="B6" s="27"/>
      <c r="C6" s="27"/>
      <c r="D6" s="27"/>
    </row>
    <row r="7" spans="1:4" ht="12.75">
      <c r="A7" s="76" t="s">
        <v>29</v>
      </c>
      <c r="B7" s="76"/>
      <c r="C7" s="76"/>
      <c r="D7" s="76"/>
    </row>
    <row r="8" spans="1:4" ht="12.75">
      <c r="A8" s="76" t="s">
        <v>130</v>
      </c>
      <c r="B8" s="76"/>
      <c r="C8" s="76"/>
      <c r="D8" s="76"/>
    </row>
    <row r="9" spans="1:4" ht="12.75">
      <c r="A9" s="22"/>
      <c r="B9" s="3"/>
      <c r="C9" s="3"/>
      <c r="D9" s="3"/>
    </row>
    <row r="10" spans="1:4" ht="12.75">
      <c r="A10" s="11" t="s">
        <v>7</v>
      </c>
      <c r="B10" s="11" t="s">
        <v>30</v>
      </c>
      <c r="C10" s="11" t="s">
        <v>142</v>
      </c>
      <c r="D10" s="11" t="s">
        <v>134</v>
      </c>
    </row>
    <row r="11" spans="1:4" ht="12.75">
      <c r="A11" s="8" t="s">
        <v>28</v>
      </c>
      <c r="B11" s="12"/>
      <c r="C11" s="13"/>
      <c r="D11" s="13"/>
    </row>
    <row r="12" spans="1:4" ht="12.75">
      <c r="A12" s="23" t="s">
        <v>31</v>
      </c>
      <c r="B12" s="12"/>
      <c r="C12" s="14"/>
      <c r="D12" s="15"/>
    </row>
    <row r="13" spans="1:4" ht="12.75">
      <c r="A13" s="24" t="s">
        <v>32</v>
      </c>
      <c r="B13" s="12">
        <v>5</v>
      </c>
      <c r="C13" s="16">
        <v>203625</v>
      </c>
      <c r="D13" s="15">
        <v>210020</v>
      </c>
    </row>
    <row r="14" spans="1:4" ht="12.75">
      <c r="A14" s="24" t="s">
        <v>33</v>
      </c>
      <c r="B14" s="12">
        <v>6</v>
      </c>
      <c r="C14" s="16">
        <v>870592</v>
      </c>
      <c r="D14" s="15">
        <v>1746568</v>
      </c>
    </row>
    <row r="15" spans="1:4" ht="12.75">
      <c r="A15" s="24" t="s">
        <v>8</v>
      </c>
      <c r="B15" s="12">
        <v>7</v>
      </c>
      <c r="C15" s="16">
        <v>5269984</v>
      </c>
      <c r="D15" s="15">
        <v>5418027</v>
      </c>
    </row>
    <row r="16" spans="1:4" ht="12.75">
      <c r="A16" s="24" t="s">
        <v>34</v>
      </c>
      <c r="B16" s="12"/>
      <c r="C16" s="16">
        <v>11539</v>
      </c>
      <c r="D16" s="15">
        <v>9167</v>
      </c>
    </row>
    <row r="17" spans="1:4" ht="12.75">
      <c r="A17" s="7" t="s">
        <v>9</v>
      </c>
      <c r="B17" s="12"/>
      <c r="C17" s="16">
        <v>849</v>
      </c>
      <c r="D17" s="15">
        <v>725</v>
      </c>
    </row>
    <row r="18" spans="1:4" ht="12.75">
      <c r="A18" s="7" t="s">
        <v>10</v>
      </c>
      <c r="B18" s="12">
        <v>8</v>
      </c>
      <c r="C18" s="16">
        <v>3285174</v>
      </c>
      <c r="D18" s="15">
        <f>2776933+9820</f>
        <v>2786753</v>
      </c>
    </row>
    <row r="19" spans="1:4" ht="12.75">
      <c r="A19" s="23" t="s">
        <v>35</v>
      </c>
      <c r="B19" s="12"/>
      <c r="C19" s="17">
        <f>SUM(C13:C18)</f>
        <v>9641763</v>
      </c>
      <c r="D19" s="17">
        <f>SUM(D13:D18)</f>
        <v>10171260</v>
      </c>
    </row>
    <row r="20" spans="1:4" ht="12.75">
      <c r="A20" s="6" t="s">
        <v>127</v>
      </c>
      <c r="B20" s="70"/>
      <c r="C20" s="16">
        <v>6724</v>
      </c>
      <c r="D20" s="16">
        <v>6724</v>
      </c>
    </row>
    <row r="21" spans="1:4" ht="12.75">
      <c r="A21" s="5" t="s">
        <v>35</v>
      </c>
      <c r="B21" s="69"/>
      <c r="C21" s="17">
        <f>C19+C20</f>
        <v>9648487</v>
      </c>
      <c r="D21" s="17">
        <f>D19+D20</f>
        <v>10177984</v>
      </c>
    </row>
    <row r="22" spans="1:4" ht="12.75">
      <c r="A22" s="9" t="s">
        <v>36</v>
      </c>
      <c r="B22" s="12"/>
      <c r="C22" s="16"/>
      <c r="D22" s="15"/>
    </row>
    <row r="23" spans="1:4" ht="12.75">
      <c r="A23" s="24" t="s">
        <v>37</v>
      </c>
      <c r="B23" s="12">
        <v>9</v>
      </c>
      <c r="C23" s="16">
        <v>6181977</v>
      </c>
      <c r="D23" s="15">
        <v>6235897</v>
      </c>
    </row>
    <row r="24" spans="1:4" ht="12.75">
      <c r="A24" s="24" t="s">
        <v>11</v>
      </c>
      <c r="B24" s="12">
        <v>10</v>
      </c>
      <c r="C24" s="16">
        <v>6044807</v>
      </c>
      <c r="D24" s="15">
        <v>6631628</v>
      </c>
    </row>
    <row r="25" spans="1:4" ht="12.75">
      <c r="A25" s="24" t="s">
        <v>38</v>
      </c>
      <c r="B25" s="12">
        <v>11</v>
      </c>
      <c r="C25" s="16">
        <v>664743</v>
      </c>
      <c r="D25" s="15">
        <v>471615</v>
      </c>
    </row>
    <row r="26" spans="1:4" ht="12.75">
      <c r="A26" s="24" t="s">
        <v>12</v>
      </c>
      <c r="B26" s="12">
        <v>12</v>
      </c>
      <c r="C26" s="16">
        <v>182563</v>
      </c>
      <c r="D26" s="15">
        <v>190417</v>
      </c>
    </row>
    <row r="27" spans="1:4" ht="25.5">
      <c r="A27" s="24" t="s">
        <v>39</v>
      </c>
      <c r="B27" s="12">
        <v>13</v>
      </c>
      <c r="C27" s="16">
        <v>48000</v>
      </c>
      <c r="D27" s="15">
        <v>48000</v>
      </c>
    </row>
    <row r="28" spans="1:4" ht="12.75">
      <c r="A28" s="24" t="s">
        <v>13</v>
      </c>
      <c r="B28" s="12">
        <v>14</v>
      </c>
      <c r="C28" s="16">
        <f>1071014+262533+113804+6017</f>
        <v>1453368</v>
      </c>
      <c r="D28" s="15">
        <v>1967463</v>
      </c>
    </row>
    <row r="29" spans="1:4" ht="12.75">
      <c r="A29" s="23" t="s">
        <v>40</v>
      </c>
      <c r="B29" s="12"/>
      <c r="C29" s="17">
        <f>SUM(C23:C28)</f>
        <v>14575458</v>
      </c>
      <c r="D29" s="17">
        <f>SUM(D23:D28)</f>
        <v>15545020</v>
      </c>
    </row>
    <row r="30" spans="1:4" ht="12.75">
      <c r="A30" s="8" t="s">
        <v>41</v>
      </c>
      <c r="B30" s="12"/>
      <c r="C30" s="17">
        <f>C21+C29</f>
        <v>24223945</v>
      </c>
      <c r="D30" s="17">
        <f>D21+D29</f>
        <v>25723004</v>
      </c>
    </row>
    <row r="31" spans="1:4" ht="12.75">
      <c r="A31" s="23" t="s">
        <v>42</v>
      </c>
      <c r="B31" s="12"/>
      <c r="C31" s="17"/>
      <c r="D31" s="17"/>
    </row>
    <row r="32" spans="1:4" ht="12.75">
      <c r="A32" s="23" t="s">
        <v>43</v>
      </c>
      <c r="B32" s="12"/>
      <c r="C32" s="17"/>
      <c r="D32" s="18"/>
    </row>
    <row r="33" spans="1:4" ht="12.75">
      <c r="A33" s="24" t="s">
        <v>44</v>
      </c>
      <c r="B33" s="12">
        <v>15</v>
      </c>
      <c r="C33" s="16">
        <f>7044161.4+101523+1967+87758+688781+392</f>
        <v>7924582.4</v>
      </c>
      <c r="D33" s="15">
        <v>9253772</v>
      </c>
    </row>
    <row r="34" spans="1:4" ht="12.75">
      <c r="A34" s="24" t="s">
        <v>45</v>
      </c>
      <c r="B34" s="12">
        <v>16</v>
      </c>
      <c r="C34" s="16">
        <f>8601047+2731441</f>
        <v>11332488</v>
      </c>
      <c r="D34" s="15">
        <v>9335485</v>
      </c>
    </row>
    <row r="35" spans="1:4" ht="12.75">
      <c r="A35" s="24" t="s">
        <v>46</v>
      </c>
      <c r="B35" s="12">
        <v>17</v>
      </c>
      <c r="C35" s="16">
        <v>283293.4</v>
      </c>
      <c r="D35" s="15">
        <v>393365</v>
      </c>
    </row>
    <row r="36" spans="1:4" ht="12.75">
      <c r="A36" s="24" t="s">
        <v>47</v>
      </c>
      <c r="B36" s="12">
        <v>18</v>
      </c>
      <c r="C36" s="16">
        <v>22110</v>
      </c>
      <c r="D36" s="15">
        <v>22557</v>
      </c>
    </row>
    <row r="37" spans="1:4" ht="12.75">
      <c r="A37" s="24" t="s">
        <v>14</v>
      </c>
      <c r="B37" s="12">
        <v>19</v>
      </c>
      <c r="C37" s="16">
        <v>46101.2</v>
      </c>
      <c r="D37" s="15">
        <v>64731</v>
      </c>
    </row>
    <row r="38" spans="1:4" ht="12.75">
      <c r="A38" s="24" t="s">
        <v>15</v>
      </c>
      <c r="B38" s="12">
        <v>20</v>
      </c>
      <c r="C38" s="16">
        <f>400485</f>
        <v>400485</v>
      </c>
      <c r="D38" s="15">
        <v>375824</v>
      </c>
    </row>
    <row r="39" spans="1:4" ht="12.75">
      <c r="A39" s="8" t="s">
        <v>48</v>
      </c>
      <c r="B39" s="12"/>
      <c r="C39" s="17">
        <f>SUM(C33:C38)</f>
        <v>20009059.999999996</v>
      </c>
      <c r="D39" s="17">
        <f>SUM(D33:D38)</f>
        <v>19445734</v>
      </c>
    </row>
    <row r="40" spans="1:4" ht="12.75">
      <c r="A40" s="23" t="s">
        <v>49</v>
      </c>
      <c r="B40" s="12"/>
      <c r="C40" s="16"/>
      <c r="D40" s="15"/>
    </row>
    <row r="41" spans="1:4" ht="12.75">
      <c r="A41" s="24" t="s">
        <v>50</v>
      </c>
      <c r="B41" s="12">
        <v>15</v>
      </c>
      <c r="C41" s="16">
        <v>817596</v>
      </c>
      <c r="D41" s="15">
        <v>994636</v>
      </c>
    </row>
    <row r="42" spans="1:4" ht="12.75">
      <c r="A42" s="24" t="s">
        <v>51</v>
      </c>
      <c r="B42" s="12">
        <v>16</v>
      </c>
      <c r="C42" s="16">
        <v>3070770</v>
      </c>
      <c r="D42" s="15">
        <v>3882633</v>
      </c>
    </row>
    <row r="43" spans="1:4" ht="12.75">
      <c r="A43" s="24" t="s">
        <v>16</v>
      </c>
      <c r="B43" s="12">
        <v>21</v>
      </c>
      <c r="C43" s="16">
        <v>1387058</v>
      </c>
      <c r="D43" s="15">
        <v>1387058</v>
      </c>
    </row>
    <row r="44" spans="1:4" ht="12.75">
      <c r="A44" s="24" t="s">
        <v>17</v>
      </c>
      <c r="B44" s="12"/>
      <c r="C44" s="16" t="s">
        <v>126</v>
      </c>
      <c r="D44" s="15" t="s">
        <v>126</v>
      </c>
    </row>
    <row r="45" spans="1:4" ht="12.75">
      <c r="A45" s="8" t="s">
        <v>52</v>
      </c>
      <c r="B45" s="12"/>
      <c r="C45" s="17">
        <f>SUM(C41:C44)</f>
        <v>5275424</v>
      </c>
      <c r="D45" s="17">
        <f>SUM(D41:D44)</f>
        <v>6264327</v>
      </c>
    </row>
    <row r="46" spans="1:4" ht="12.75">
      <c r="A46" s="23" t="s">
        <v>53</v>
      </c>
      <c r="B46" s="12"/>
      <c r="C46" s="17">
        <f>C39+C45</f>
        <v>25284483.999999996</v>
      </c>
      <c r="D46" s="17">
        <f>D39+D45</f>
        <v>25710061</v>
      </c>
    </row>
    <row r="47" spans="1:4" ht="12.75">
      <c r="A47" s="8" t="s">
        <v>54</v>
      </c>
      <c r="B47" s="12"/>
      <c r="C47" s="16"/>
      <c r="D47" s="15"/>
    </row>
    <row r="48" spans="1:4" ht="12.75">
      <c r="A48" s="24" t="s">
        <v>18</v>
      </c>
      <c r="B48" s="12">
        <v>22</v>
      </c>
      <c r="C48" s="16">
        <v>9501015</v>
      </c>
      <c r="D48" s="15">
        <v>9501015</v>
      </c>
    </row>
    <row r="49" spans="1:4" ht="12.75">
      <c r="A49" s="24" t="s">
        <v>55</v>
      </c>
      <c r="B49" s="12"/>
      <c r="C49" s="19" t="s">
        <v>126</v>
      </c>
      <c r="D49" s="19"/>
    </row>
    <row r="50" spans="1:4" ht="12.75">
      <c r="A50" s="7" t="s">
        <v>56</v>
      </c>
      <c r="B50" s="12"/>
      <c r="C50" s="19">
        <v>-10561554</v>
      </c>
      <c r="D50" s="19">
        <v>-9488072</v>
      </c>
    </row>
    <row r="51" spans="1:4" ht="12.75">
      <c r="A51" s="23" t="s">
        <v>26</v>
      </c>
      <c r="B51" s="12"/>
      <c r="C51" s="20">
        <f>SUM(C48:C50)</f>
        <v>-1060539</v>
      </c>
      <c r="D51" s="20">
        <f>SUM(D48:D50)</f>
        <v>12943</v>
      </c>
    </row>
    <row r="52" spans="1:4" ht="12.75">
      <c r="A52" s="9" t="s">
        <v>57</v>
      </c>
      <c r="B52" s="12"/>
      <c r="C52" s="17">
        <f>C46+C51</f>
        <v>24223944.999999996</v>
      </c>
      <c r="D52" s="20">
        <f>D46+D51</f>
        <v>25723004</v>
      </c>
    </row>
    <row r="53" spans="1:4" ht="12.75">
      <c r="A53" s="25" t="s">
        <v>58</v>
      </c>
      <c r="B53" s="13"/>
      <c r="C53" s="21">
        <f>(C30-C26-C46)*1000/4276000</f>
        <v>-290.7160898035538</v>
      </c>
      <c r="D53" s="21">
        <f>(D30-D26-D46)*1000/4276000</f>
        <v>-41.50467726847521</v>
      </c>
    </row>
    <row r="54" ht="12.75">
      <c r="C54" s="75"/>
    </row>
    <row r="56" spans="1:2" ht="12.75">
      <c r="A56" s="71" t="s">
        <v>135</v>
      </c>
      <c r="B56" s="66"/>
    </row>
    <row r="57" spans="1:2" ht="12.75">
      <c r="A57" s="65" t="s">
        <v>120</v>
      </c>
      <c r="B57" s="66"/>
    </row>
    <row r="58" spans="1:2" ht="12.75">
      <c r="A58" s="71" t="s">
        <v>136</v>
      </c>
      <c r="B58" s="66"/>
    </row>
    <row r="59" spans="1:2" ht="12.75">
      <c r="A59" s="65" t="s">
        <v>121</v>
      </c>
      <c r="B59" s="66"/>
    </row>
    <row r="60" spans="1:2" ht="12.75">
      <c r="A60" s="65" t="s">
        <v>122</v>
      </c>
      <c r="B60" s="66"/>
    </row>
  </sheetData>
  <sheetProtection/>
  <mergeCells count="7">
    <mergeCell ref="A8:D8"/>
    <mergeCell ref="B4:D4"/>
    <mergeCell ref="B5:D5"/>
    <mergeCell ref="C1:D1"/>
    <mergeCell ref="B2:D2"/>
    <mergeCell ref="B3:D3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5.57421875" style="0" customWidth="1"/>
    <col min="2" max="2" width="11.00390625" style="0" customWidth="1"/>
    <col min="3" max="3" width="18.421875" style="0" customWidth="1"/>
    <col min="4" max="4" width="18.28125" style="0" customWidth="1"/>
  </cols>
  <sheetData>
    <row r="1" spans="1:4" ht="24" customHeight="1">
      <c r="A1" s="1"/>
      <c r="B1" s="1"/>
      <c r="C1" s="79" t="s">
        <v>59</v>
      </c>
      <c r="D1" s="79"/>
    </row>
    <row r="2" spans="1:4" ht="12.75">
      <c r="A2" s="68" t="s">
        <v>1</v>
      </c>
      <c r="B2" s="80" t="s">
        <v>0</v>
      </c>
      <c r="C2" s="80"/>
      <c r="D2" s="80"/>
    </row>
    <row r="3" spans="1:4" ht="12.75">
      <c r="A3" s="68" t="s">
        <v>2</v>
      </c>
      <c r="B3" s="81" t="s">
        <v>3</v>
      </c>
      <c r="C3" s="81"/>
      <c r="D3" s="81"/>
    </row>
    <row r="4" spans="1:4" ht="12.75">
      <c r="A4" s="68" t="s">
        <v>4</v>
      </c>
      <c r="B4" s="77">
        <v>540</v>
      </c>
      <c r="C4" s="77"/>
      <c r="D4" s="77"/>
    </row>
    <row r="5" spans="1:4" ht="24">
      <c r="A5" s="33" t="s">
        <v>5</v>
      </c>
      <c r="B5" s="78" t="s">
        <v>6</v>
      </c>
      <c r="C5" s="78"/>
      <c r="D5" s="78"/>
    </row>
    <row r="6" spans="1:4" ht="12.75">
      <c r="A6" s="27"/>
      <c r="B6" s="27"/>
      <c r="C6" s="27"/>
      <c r="D6" s="27"/>
    </row>
    <row r="7" spans="1:4" ht="12.75">
      <c r="A7" s="76" t="s">
        <v>60</v>
      </c>
      <c r="B7" s="76"/>
      <c r="C7" s="76"/>
      <c r="D7" s="76"/>
    </row>
    <row r="8" spans="1:4" ht="12.75">
      <c r="A8" s="76" t="s">
        <v>130</v>
      </c>
      <c r="B8" s="76"/>
      <c r="C8" s="76"/>
      <c r="D8" s="76"/>
    </row>
    <row r="9" spans="1:4" ht="12.75">
      <c r="A9" s="3"/>
      <c r="B9" s="3"/>
      <c r="C9" s="3"/>
      <c r="D9" s="3"/>
    </row>
    <row r="10" spans="1:4" ht="12.75">
      <c r="A10" s="11" t="s">
        <v>7</v>
      </c>
      <c r="B10" s="11" t="s">
        <v>30</v>
      </c>
      <c r="C10" s="11" t="s">
        <v>143</v>
      </c>
      <c r="D10" s="11" t="s">
        <v>128</v>
      </c>
    </row>
    <row r="11" spans="1:4" ht="12.75">
      <c r="A11" s="25" t="s">
        <v>61</v>
      </c>
      <c r="B11" s="12">
        <v>26</v>
      </c>
      <c r="C11" s="19">
        <v>5285094</v>
      </c>
      <c r="D11" s="19">
        <v>16981210</v>
      </c>
    </row>
    <row r="12" spans="1:4" ht="12.75">
      <c r="A12" s="28" t="s">
        <v>62</v>
      </c>
      <c r="B12" s="12">
        <v>27</v>
      </c>
      <c r="C12" s="19">
        <v>-4289139</v>
      </c>
      <c r="D12" s="19">
        <v>-8259838</v>
      </c>
    </row>
    <row r="13" spans="1:4" ht="12.75">
      <c r="A13" s="9" t="s">
        <v>63</v>
      </c>
      <c r="B13" s="12"/>
      <c r="C13" s="20">
        <f>SUM(C11:C12)</f>
        <v>995955</v>
      </c>
      <c r="D13" s="20">
        <f>SUM(D11:D12)</f>
        <v>8721372</v>
      </c>
    </row>
    <row r="14" spans="1:4" ht="12.75">
      <c r="A14" s="25" t="s">
        <v>64</v>
      </c>
      <c r="B14" s="12">
        <v>28</v>
      </c>
      <c r="C14" s="19">
        <v>-421585</v>
      </c>
      <c r="D14" s="19">
        <v>-1157622</v>
      </c>
    </row>
    <row r="15" spans="1:4" ht="12.75">
      <c r="A15" s="6" t="s">
        <v>65</v>
      </c>
      <c r="B15" s="12">
        <v>29</v>
      </c>
      <c r="C15" s="19">
        <v>-1437715</v>
      </c>
      <c r="D15" s="19">
        <v>-10747985</v>
      </c>
    </row>
    <row r="16" spans="1:4" ht="12.75">
      <c r="A16" s="6" t="s">
        <v>21</v>
      </c>
      <c r="B16" s="12">
        <v>30</v>
      </c>
      <c r="C16" s="19">
        <v>-1373907</v>
      </c>
      <c r="D16" s="19">
        <v>-2069319</v>
      </c>
    </row>
    <row r="17" spans="1:4" ht="12.75">
      <c r="A17" s="6" t="s">
        <v>20</v>
      </c>
      <c r="B17" s="12"/>
      <c r="C17" s="19">
        <v>2138015</v>
      </c>
      <c r="D17" s="19">
        <v>1577485</v>
      </c>
    </row>
    <row r="18" spans="1:4" ht="12.75">
      <c r="A18" s="5" t="s">
        <v>66</v>
      </c>
      <c r="B18" s="29"/>
      <c r="C18" s="20">
        <f>SUM(C13:C17)</f>
        <v>-99237</v>
      </c>
      <c r="D18" s="20">
        <f>SUM(D13:D17)</f>
        <v>-3676069</v>
      </c>
    </row>
    <row r="19" spans="1:4" ht="12.75">
      <c r="A19" s="13" t="s">
        <v>67</v>
      </c>
      <c r="B19" s="12">
        <v>31</v>
      </c>
      <c r="C19" s="19">
        <v>9006</v>
      </c>
      <c r="D19" s="19">
        <v>773819</v>
      </c>
    </row>
    <row r="20" spans="1:4" ht="12.75">
      <c r="A20" s="6" t="s">
        <v>68</v>
      </c>
      <c r="B20" s="12">
        <v>32</v>
      </c>
      <c r="C20" s="19">
        <v>-983251</v>
      </c>
      <c r="D20" s="19">
        <v>-1254802</v>
      </c>
    </row>
    <row r="21" spans="1:4" ht="12.75">
      <c r="A21" s="9" t="s">
        <v>69</v>
      </c>
      <c r="B21" s="12"/>
      <c r="C21" s="20">
        <f>SUM(C18:C20)</f>
        <v>-1073482</v>
      </c>
      <c r="D21" s="20">
        <f>SUM(D18:D20)</f>
        <v>-4157052</v>
      </c>
    </row>
    <row r="22" spans="1:4" ht="12.75">
      <c r="A22" s="25" t="s">
        <v>22</v>
      </c>
      <c r="B22" s="12">
        <v>33</v>
      </c>
      <c r="C22" s="19"/>
      <c r="D22" s="19">
        <v>-49</v>
      </c>
    </row>
    <row r="23" spans="1:4" ht="12.75">
      <c r="A23" s="9" t="s">
        <v>70</v>
      </c>
      <c r="B23" s="12"/>
      <c r="C23" s="20">
        <f>SUM(C21:C22)</f>
        <v>-1073482</v>
      </c>
      <c r="D23" s="20">
        <f>SUM(D21:D22)</f>
        <v>-4157101</v>
      </c>
    </row>
    <row r="24" spans="1:4" ht="12.75">
      <c r="A24" s="25" t="s">
        <v>71</v>
      </c>
      <c r="B24" s="12"/>
      <c r="C24" s="19">
        <v>0</v>
      </c>
      <c r="D24" s="19">
        <v>0</v>
      </c>
    </row>
    <row r="25" spans="1:4" ht="12.75">
      <c r="A25" s="9" t="s">
        <v>72</v>
      </c>
      <c r="B25" s="12"/>
      <c r="C25" s="20">
        <f>C23+C24</f>
        <v>-1073482</v>
      </c>
      <c r="D25" s="20">
        <f>D23+D24</f>
        <v>-4157101</v>
      </c>
    </row>
    <row r="28" spans="1:3" ht="12.75">
      <c r="A28" s="71" t="s">
        <v>135</v>
      </c>
      <c r="B28" s="66"/>
      <c r="C28" s="66"/>
    </row>
    <row r="29" spans="1:3" ht="12.75">
      <c r="A29" s="65" t="s">
        <v>120</v>
      </c>
      <c r="B29" s="66"/>
      <c r="C29" s="66"/>
    </row>
    <row r="30" spans="1:3" ht="12.75">
      <c r="A30" s="71" t="s">
        <v>136</v>
      </c>
      <c r="B30" s="66"/>
      <c r="C30" s="66"/>
    </row>
    <row r="31" spans="1:3" ht="12.75">
      <c r="A31" s="65" t="s">
        <v>121</v>
      </c>
      <c r="B31" s="66"/>
      <c r="C31" s="66"/>
    </row>
    <row r="32" spans="1:3" ht="12.75">
      <c r="A32" s="65" t="s">
        <v>122</v>
      </c>
      <c r="B32" s="66"/>
      <c r="C32" s="66"/>
    </row>
  </sheetData>
  <sheetProtection/>
  <mergeCells count="7">
    <mergeCell ref="A8:D8"/>
    <mergeCell ref="C1:D1"/>
    <mergeCell ref="B2:D2"/>
    <mergeCell ref="B3:D3"/>
    <mergeCell ref="B4:D4"/>
    <mergeCell ref="B5:D5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1.421875" style="32" customWidth="1"/>
    <col min="2" max="2" width="22.00390625" style="32" customWidth="1"/>
    <col min="3" max="3" width="21.28125" style="32" customWidth="1"/>
    <col min="4" max="16384" width="9.140625" style="32" customWidth="1"/>
  </cols>
  <sheetData>
    <row r="1" spans="1:3" ht="24" customHeight="1">
      <c r="A1" s="47"/>
      <c r="B1" s="82" t="s">
        <v>59</v>
      </c>
      <c r="C1" s="82"/>
    </row>
    <row r="2" spans="1:3" ht="12.75">
      <c r="A2" s="48" t="s">
        <v>1</v>
      </c>
      <c r="B2" s="80" t="s">
        <v>0</v>
      </c>
      <c r="C2" s="80"/>
    </row>
    <row r="3" spans="1:3" ht="12.75">
      <c r="A3" s="48" t="s">
        <v>2</v>
      </c>
      <c r="B3" s="81" t="s">
        <v>3</v>
      </c>
      <c r="C3" s="81"/>
    </row>
    <row r="4" spans="1:3" ht="12.75">
      <c r="A4" s="48" t="s">
        <v>4</v>
      </c>
      <c r="B4" s="77">
        <v>540</v>
      </c>
      <c r="C4" s="77"/>
    </row>
    <row r="5" spans="1:3" ht="24">
      <c r="A5" s="33" t="s">
        <v>5</v>
      </c>
      <c r="B5" s="78" t="s">
        <v>6</v>
      </c>
      <c r="C5" s="78"/>
    </row>
    <row r="6" spans="1:3" ht="12.75">
      <c r="A6" s="33"/>
      <c r="B6" s="33"/>
      <c r="C6" s="33"/>
    </row>
    <row r="7" spans="1:3" ht="12.75">
      <c r="A7" s="83" t="s">
        <v>23</v>
      </c>
      <c r="B7" s="83"/>
      <c r="C7" s="83"/>
    </row>
    <row r="8" spans="1:3" ht="12.75">
      <c r="A8" s="83" t="s">
        <v>131</v>
      </c>
      <c r="B8" s="83"/>
      <c r="C8" s="83"/>
    </row>
    <row r="9" spans="1:3" ht="12.75">
      <c r="A9" s="49"/>
      <c r="B9" s="30"/>
      <c r="C9" s="30"/>
    </row>
    <row r="10" spans="1:3" ht="12.75">
      <c r="A10" s="50" t="s">
        <v>7</v>
      </c>
      <c r="B10" s="11" t="s">
        <v>143</v>
      </c>
      <c r="C10" s="11" t="s">
        <v>128</v>
      </c>
    </row>
    <row r="11" spans="1:3" ht="25.5">
      <c r="A11" s="40" t="s">
        <v>73</v>
      </c>
      <c r="B11" s="41"/>
      <c r="C11" s="41"/>
    </row>
    <row r="12" spans="1:3" ht="12.75">
      <c r="A12" s="42" t="s">
        <v>74</v>
      </c>
      <c r="B12" s="37">
        <f>ОПИУ!C25</f>
        <v>-1073482</v>
      </c>
      <c r="C12" s="37">
        <v>-4157052</v>
      </c>
    </row>
    <row r="13" spans="1:3" ht="12.75">
      <c r="A13" s="42" t="s">
        <v>75</v>
      </c>
      <c r="B13" s="37"/>
      <c r="C13" s="37"/>
    </row>
    <row r="14" spans="1:3" ht="12.75">
      <c r="A14" s="42" t="s">
        <v>76</v>
      </c>
      <c r="B14" s="37">
        <v>724726</v>
      </c>
      <c r="C14" s="37">
        <v>627451.1493799998</v>
      </c>
    </row>
    <row r="15" spans="1:3" ht="12.75">
      <c r="A15" s="42" t="s">
        <v>77</v>
      </c>
      <c r="B15" s="37">
        <v>-18630</v>
      </c>
      <c r="C15" s="37">
        <v>130719.79568000001</v>
      </c>
    </row>
    <row r="16" spans="1:3" ht="12.75">
      <c r="A16" s="42" t="s">
        <v>78</v>
      </c>
      <c r="B16" s="37">
        <v>527853</v>
      </c>
      <c r="C16" s="37">
        <v>65216.867260000006</v>
      </c>
    </row>
    <row r="17" spans="1:3" ht="12.75">
      <c r="A17" s="42" t="s">
        <v>79</v>
      </c>
      <c r="B17" s="37">
        <v>983251</v>
      </c>
      <c r="C17" s="37">
        <v>1254801.52937</v>
      </c>
    </row>
    <row r="18" spans="1:3" ht="12.75">
      <c r="A18" s="42" t="s">
        <v>19</v>
      </c>
      <c r="B18" s="37">
        <v>-9006</v>
      </c>
      <c r="C18" s="37">
        <v>-773819</v>
      </c>
    </row>
    <row r="19" spans="1:3" ht="12.75">
      <c r="A19" s="42" t="s">
        <v>139</v>
      </c>
      <c r="B19" s="37">
        <v>-1314733</v>
      </c>
      <c r="C19" s="37"/>
    </row>
    <row r="20" spans="1:3" ht="12.75">
      <c r="A20" s="42" t="s">
        <v>138</v>
      </c>
      <c r="B20" s="37">
        <f>-(1084+785-598)</f>
        <v>-1271</v>
      </c>
      <c r="C20" s="37"/>
    </row>
    <row r="21" spans="1:3" ht="38.25">
      <c r="A21" s="40" t="s">
        <v>80</v>
      </c>
      <c r="B21" s="44">
        <f>SUM(B12:B20)</f>
        <v>-181292</v>
      </c>
      <c r="C21" s="44">
        <f>SUM(C12:C20)</f>
        <v>-2852681.65831</v>
      </c>
    </row>
    <row r="22" spans="1:3" ht="25.5">
      <c r="A22" s="42" t="s">
        <v>81</v>
      </c>
      <c r="B22" s="37">
        <v>437143</v>
      </c>
      <c r="C22" s="37">
        <v>-524674</v>
      </c>
    </row>
    <row r="23" spans="1:3" ht="12.75">
      <c r="A23" s="42" t="s">
        <v>82</v>
      </c>
      <c r="B23" s="37"/>
      <c r="C23" s="37">
        <v>-1990117</v>
      </c>
    </row>
    <row r="24" spans="1:3" ht="12.75">
      <c r="A24" s="42" t="s">
        <v>83</v>
      </c>
      <c r="B24" s="37"/>
      <c r="C24" s="37">
        <v>46</v>
      </c>
    </row>
    <row r="25" spans="1:3" ht="12.75">
      <c r="A25" s="42" t="s">
        <v>84</v>
      </c>
      <c r="B25" s="37">
        <v>148043</v>
      </c>
      <c r="C25" s="37">
        <v>-1047824</v>
      </c>
    </row>
    <row r="26" spans="1:3" ht="12.75">
      <c r="A26" s="42" t="s">
        <v>85</v>
      </c>
      <c r="B26" s="37">
        <f>-69563+124</f>
        <v>-69439</v>
      </c>
      <c r="C26" s="37">
        <v>4172</v>
      </c>
    </row>
    <row r="27" spans="1:3" ht="12.75">
      <c r="A27" s="42" t="s">
        <v>140</v>
      </c>
      <c r="B27" s="37">
        <v>843308</v>
      </c>
      <c r="C27" s="37"/>
    </row>
    <row r="28" spans="1:3" ht="25.5">
      <c r="A28" s="42" t="s">
        <v>86</v>
      </c>
      <c r="B28" s="37">
        <f>-1768687+1129933</f>
        <v>-638754</v>
      </c>
      <c r="C28" s="37">
        <v>372594</v>
      </c>
    </row>
    <row r="29" spans="1:3" ht="12.75">
      <c r="A29" s="42" t="s">
        <v>87</v>
      </c>
      <c r="B29" s="37"/>
      <c r="C29" s="37">
        <v>-1045871.29549</v>
      </c>
    </row>
    <row r="30" spans="1:3" ht="12.75">
      <c r="A30" s="42" t="s">
        <v>114</v>
      </c>
      <c r="B30" s="37"/>
      <c r="C30" s="37"/>
    </row>
    <row r="31" spans="1:3" ht="12.75">
      <c r="A31" s="42" t="s">
        <v>115</v>
      </c>
      <c r="B31" s="37">
        <v>204463</v>
      </c>
      <c r="C31" s="37">
        <v>-2078618</v>
      </c>
    </row>
    <row r="32" spans="1:3" ht="25.5">
      <c r="A32" s="42" t="s">
        <v>88</v>
      </c>
      <c r="B32" s="37">
        <v>-110519</v>
      </c>
      <c r="C32" s="37">
        <v>-765479</v>
      </c>
    </row>
    <row r="33" spans="1:3" ht="12.75">
      <c r="A33" s="42" t="s">
        <v>87</v>
      </c>
      <c r="B33" s="37"/>
      <c r="C33" s="37">
        <v>-22509.521370000002</v>
      </c>
    </row>
    <row r="34" spans="1:3" ht="12.75">
      <c r="A34" s="42" t="s">
        <v>89</v>
      </c>
      <c r="B34" s="37"/>
      <c r="C34" s="37">
        <v>3784</v>
      </c>
    </row>
    <row r="35" spans="1:3" ht="38.25">
      <c r="A35" s="40" t="s">
        <v>90</v>
      </c>
      <c r="B35" s="44">
        <f>SUM(B21:B34)</f>
        <v>632953</v>
      </c>
      <c r="C35" s="44">
        <f>SUM(C21:C34)</f>
        <v>-9947178.47517</v>
      </c>
    </row>
    <row r="36" spans="1:3" ht="12.75">
      <c r="A36" s="42" t="s">
        <v>91</v>
      </c>
      <c r="B36" s="43">
        <v>0</v>
      </c>
      <c r="C36" s="43">
        <v>0</v>
      </c>
    </row>
    <row r="37" spans="1:3" ht="12.75">
      <c r="A37" s="42" t="s">
        <v>92</v>
      </c>
      <c r="B37" s="37">
        <v>10547</v>
      </c>
      <c r="C37" s="37">
        <v>6362.36047</v>
      </c>
    </row>
    <row r="38" spans="1:3" ht="25.5">
      <c r="A38" s="40" t="s">
        <v>93</v>
      </c>
      <c r="B38" s="45">
        <f>SUM(B35:B37)</f>
        <v>643500</v>
      </c>
      <c r="C38" s="45">
        <f>SUM(C35:C37)</f>
        <v>-9940816.114699999</v>
      </c>
    </row>
    <row r="39" spans="1:3" ht="25.5">
      <c r="A39" s="40" t="s">
        <v>94</v>
      </c>
      <c r="B39" s="46"/>
      <c r="C39" s="46"/>
    </row>
    <row r="40" spans="1:3" ht="25.5">
      <c r="A40" s="40" t="s">
        <v>95</v>
      </c>
      <c r="B40" s="45">
        <f>B41</f>
        <v>0</v>
      </c>
      <c r="C40" s="45">
        <f>C41</f>
        <v>27342810.44763</v>
      </c>
    </row>
    <row r="41" spans="1:3" ht="12.75">
      <c r="A41" s="42" t="s">
        <v>96</v>
      </c>
      <c r="B41" s="37"/>
      <c r="C41" s="37">
        <v>27342810.44763</v>
      </c>
    </row>
    <row r="42" spans="1:3" ht="25.5">
      <c r="A42" s="40" t="s">
        <v>97</v>
      </c>
      <c r="B42" s="45">
        <f>SUM(B43:B47)</f>
        <v>-1090648</v>
      </c>
      <c r="C42" s="45">
        <f>SUM(C43:C47)</f>
        <v>-23467618.3827712</v>
      </c>
    </row>
    <row r="43" spans="1:3" ht="25.5">
      <c r="A43" s="42" t="s">
        <v>98</v>
      </c>
      <c r="B43" s="37">
        <f>-(821445+269203)</f>
        <v>-1090648</v>
      </c>
      <c r="C43" s="37">
        <v>3866902.7522288</v>
      </c>
    </row>
    <row r="44" spans="1:3" ht="12.75">
      <c r="A44" s="42" t="s">
        <v>99</v>
      </c>
      <c r="B44" s="37">
        <v>0</v>
      </c>
      <c r="C44" s="37">
        <v>0</v>
      </c>
    </row>
    <row r="45" spans="1:3" ht="12.75">
      <c r="A45" s="36" t="s">
        <v>100</v>
      </c>
      <c r="B45" s="37">
        <v>0</v>
      </c>
      <c r="C45" s="37">
        <v>0</v>
      </c>
    </row>
    <row r="46" spans="1:3" ht="12.75">
      <c r="A46" s="36" t="s">
        <v>101</v>
      </c>
      <c r="B46" s="37"/>
      <c r="C46" s="37">
        <v>-27334521.135</v>
      </c>
    </row>
    <row r="47" spans="1:3" ht="38.25">
      <c r="A47" s="36" t="s">
        <v>102</v>
      </c>
      <c r="B47" s="37"/>
      <c r="C47" s="37"/>
    </row>
    <row r="48" spans="1:3" ht="25.5">
      <c r="A48" s="34" t="s">
        <v>103</v>
      </c>
      <c r="B48" s="38">
        <f>B40+B42</f>
        <v>-1090648</v>
      </c>
      <c r="C48" s="38">
        <f>C40+C42</f>
        <v>3875192.064858798</v>
      </c>
    </row>
    <row r="49" spans="1:3" ht="25.5">
      <c r="A49" s="34" t="s">
        <v>104</v>
      </c>
      <c r="B49" s="35"/>
      <c r="C49" s="35"/>
    </row>
    <row r="50" spans="1:3" ht="25.5">
      <c r="A50" s="34" t="s">
        <v>105</v>
      </c>
      <c r="B50" s="38">
        <f>SUM(B51:B53)</f>
        <v>418888</v>
      </c>
      <c r="C50" s="38">
        <f>SUM(C51:C53)</f>
        <v>3034364.83799</v>
      </c>
    </row>
    <row r="51" spans="1:3" ht="12.75">
      <c r="A51" s="36" t="s">
        <v>106</v>
      </c>
      <c r="B51" s="37">
        <v>408141</v>
      </c>
      <c r="C51" s="37">
        <v>3034364.83799</v>
      </c>
    </row>
    <row r="52" spans="1:3" ht="12.75">
      <c r="A52" s="36" t="s">
        <v>141</v>
      </c>
      <c r="B52" s="37">
        <v>10747</v>
      </c>
      <c r="C52" s="37"/>
    </row>
    <row r="53" spans="1:3" ht="12.75">
      <c r="A53" s="36" t="s">
        <v>107</v>
      </c>
      <c r="B53" s="39" t="s">
        <v>126</v>
      </c>
      <c r="C53" s="39" t="s">
        <v>126</v>
      </c>
    </row>
    <row r="54" spans="1:3" ht="25.5">
      <c r="A54" s="34" t="s">
        <v>108</v>
      </c>
      <c r="B54" s="38">
        <f>SUM(B55:B56)</f>
        <v>0</v>
      </c>
      <c r="C54" s="38">
        <f>SUM(C55:C56)</f>
        <v>-441614.30682</v>
      </c>
    </row>
    <row r="55" spans="1:3" ht="12.75">
      <c r="A55" s="36" t="s">
        <v>109</v>
      </c>
      <c r="B55" s="37"/>
      <c r="C55" s="37">
        <v>-441614.30682</v>
      </c>
    </row>
    <row r="56" spans="1:3" ht="12.75">
      <c r="A56" s="36" t="s">
        <v>110</v>
      </c>
      <c r="B56" s="37">
        <v>0</v>
      </c>
      <c r="C56" s="37">
        <v>0</v>
      </c>
    </row>
    <row r="57" spans="1:3" ht="25.5">
      <c r="A57" s="34" t="s">
        <v>111</v>
      </c>
      <c r="B57" s="38">
        <f>B50+B54</f>
        <v>418888</v>
      </c>
      <c r="C57" s="38">
        <f>C50+C54</f>
        <v>2592750.53117</v>
      </c>
    </row>
    <row r="58" spans="1:3" ht="25.5">
      <c r="A58" s="34" t="s">
        <v>112</v>
      </c>
      <c r="B58" s="38">
        <f>B38+B48+B57</f>
        <v>-28260</v>
      </c>
      <c r="C58" s="38">
        <f>C38+C48+C57</f>
        <v>-3472873.518671201</v>
      </c>
    </row>
    <row r="59" spans="1:3" ht="25.5">
      <c r="A59" s="36" t="s">
        <v>113</v>
      </c>
      <c r="B59" s="37">
        <v>21865</v>
      </c>
      <c r="C59" s="37">
        <v>-66661.34252</v>
      </c>
    </row>
    <row r="60" spans="1:3" ht="25.5">
      <c r="A60" s="34" t="s">
        <v>24</v>
      </c>
      <c r="B60" s="35">
        <v>210020</v>
      </c>
      <c r="C60" s="35">
        <v>3746653.67713</v>
      </c>
    </row>
    <row r="61" spans="1:3" ht="25.5">
      <c r="A61" s="34" t="s">
        <v>25</v>
      </c>
      <c r="B61" s="38">
        <f>B60+B58+B59</f>
        <v>203625</v>
      </c>
      <c r="C61" s="38">
        <v>207119.28513</v>
      </c>
    </row>
    <row r="62" spans="1:3" ht="12.75">
      <c r="A62" s="51"/>
      <c r="B62" s="31"/>
      <c r="C62" s="31"/>
    </row>
    <row r="63" spans="1:3" ht="12.75">
      <c r="A63" s="51"/>
      <c r="B63" s="74"/>
      <c r="C63" s="31"/>
    </row>
    <row r="64" spans="1:3" ht="12.75">
      <c r="A64" s="71" t="s">
        <v>135</v>
      </c>
      <c r="B64" s="66"/>
      <c r="C64" s="66"/>
    </row>
    <row r="65" spans="1:3" ht="12.75">
      <c r="A65" s="65" t="s">
        <v>120</v>
      </c>
      <c r="B65" s="66"/>
      <c r="C65" s="66"/>
    </row>
    <row r="66" spans="1:3" ht="12.75">
      <c r="A66" s="71" t="s">
        <v>136</v>
      </c>
      <c r="B66" s="66"/>
      <c r="C66" s="66"/>
    </row>
    <row r="67" spans="1:3" ht="12.75">
      <c r="A67" s="65" t="s">
        <v>121</v>
      </c>
      <c r="B67" s="66"/>
      <c r="C67" s="66"/>
    </row>
    <row r="68" spans="1:3" ht="12.75">
      <c r="A68" s="65" t="s">
        <v>122</v>
      </c>
      <c r="B68" s="66"/>
      <c r="C68" s="66"/>
    </row>
  </sheetData>
  <sheetProtection/>
  <mergeCells count="7">
    <mergeCell ref="B2:C2"/>
    <mergeCell ref="B1:C1"/>
    <mergeCell ref="A7:C7"/>
    <mergeCell ref="A8:C8"/>
    <mergeCell ref="B5:C5"/>
    <mergeCell ref="B4:C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2.140625" style="3" customWidth="1"/>
    <col min="2" max="2" width="13.57421875" style="3" customWidth="1"/>
    <col min="3" max="3" width="14.140625" style="3" customWidth="1"/>
    <col min="4" max="4" width="15.8515625" style="52" customWidth="1"/>
    <col min="5" max="5" width="13.140625" style="3" customWidth="1"/>
    <col min="6" max="11" width="9.140625" style="3" customWidth="1"/>
    <col min="12" max="15" width="9.421875" style="3" customWidth="1"/>
    <col min="16" max="16384" width="9.140625" style="3" customWidth="1"/>
  </cols>
  <sheetData>
    <row r="1" spans="1:5" ht="26.25" customHeight="1">
      <c r="A1" s="47"/>
      <c r="B1" s="67"/>
      <c r="C1" s="67"/>
      <c r="D1" s="85" t="s">
        <v>59</v>
      </c>
      <c r="E1" s="85"/>
    </row>
    <row r="2" spans="1:4" ht="12.75" customHeight="1">
      <c r="A2" s="48" t="s">
        <v>1</v>
      </c>
      <c r="B2" s="86" t="s">
        <v>0</v>
      </c>
      <c r="C2" s="86"/>
      <c r="D2" s="86"/>
    </row>
    <row r="3" spans="1:4" ht="12.75">
      <c r="A3" s="48" t="s">
        <v>2</v>
      </c>
      <c r="B3" s="87" t="s">
        <v>3</v>
      </c>
      <c r="C3" s="87"/>
      <c r="D3" s="87"/>
    </row>
    <row r="4" spans="1:4" ht="12.75">
      <c r="A4" s="48" t="s">
        <v>4</v>
      </c>
      <c r="B4" s="88">
        <v>540</v>
      </c>
      <c r="C4" s="88"/>
      <c r="D4" s="88"/>
    </row>
    <row r="5" spans="1:4" ht="24" customHeight="1">
      <c r="A5" s="33" t="s">
        <v>5</v>
      </c>
      <c r="B5" s="84" t="s">
        <v>6</v>
      </c>
      <c r="C5" s="84"/>
      <c r="D5" s="84"/>
    </row>
    <row r="6" ht="12.75">
      <c r="A6" s="2"/>
    </row>
    <row r="8" spans="1:5" ht="12.75">
      <c r="A8" s="76" t="s">
        <v>116</v>
      </c>
      <c r="B8" s="76"/>
      <c r="C8" s="76"/>
      <c r="D8" s="76"/>
      <c r="E8" s="76"/>
    </row>
    <row r="9" spans="1:5" ht="12.75">
      <c r="A9" s="76" t="s">
        <v>130</v>
      </c>
      <c r="B9" s="76"/>
      <c r="C9" s="76"/>
      <c r="D9" s="76"/>
      <c r="E9" s="76"/>
    </row>
    <row r="10" spans="1:5" ht="12.75">
      <c r="A10" s="4"/>
      <c r="B10" s="4"/>
      <c r="C10" s="4"/>
      <c r="D10" s="3"/>
      <c r="E10" s="52"/>
    </row>
    <row r="11" spans="1:5" ht="25.5">
      <c r="A11" s="54" t="s">
        <v>7</v>
      </c>
      <c r="B11" s="53" t="s">
        <v>18</v>
      </c>
      <c r="C11" s="53" t="s">
        <v>117</v>
      </c>
      <c r="D11" s="53" t="s">
        <v>27</v>
      </c>
      <c r="E11" s="54" t="s">
        <v>118</v>
      </c>
    </row>
    <row r="12" spans="1:5" ht="12.75">
      <c r="A12" s="23" t="s">
        <v>125</v>
      </c>
      <c r="B12" s="55">
        <v>222194</v>
      </c>
      <c r="C12" s="55">
        <v>-4523447</v>
      </c>
      <c r="D12" s="55">
        <v>-3871998</v>
      </c>
      <c r="E12" s="55">
        <f>SUM(B12:D12)</f>
        <v>-8173251</v>
      </c>
    </row>
    <row r="13" spans="1:5" ht="12.75">
      <c r="A13" s="13" t="s">
        <v>119</v>
      </c>
      <c r="B13" s="73">
        <v>9278821</v>
      </c>
      <c r="C13" s="56">
        <v>4523447</v>
      </c>
      <c r="D13" s="72">
        <v>-4157101</v>
      </c>
      <c r="E13" s="56">
        <f>SUM(B13:D13)</f>
        <v>9645167</v>
      </c>
    </row>
    <row r="14" spans="1:5" ht="12.75">
      <c r="A14" s="23" t="s">
        <v>137</v>
      </c>
      <c r="B14" s="55">
        <v>222194</v>
      </c>
      <c r="C14" s="55">
        <f>C12+C13</f>
        <v>0</v>
      </c>
      <c r="D14" s="55">
        <f>D12+D13</f>
        <v>-8029099</v>
      </c>
      <c r="E14" s="55">
        <f>E12+E13</f>
        <v>1471916</v>
      </c>
    </row>
    <row r="15" spans="1:5" ht="12.75">
      <c r="A15" s="23"/>
      <c r="B15" s="55"/>
      <c r="C15" s="55"/>
      <c r="D15" s="55"/>
      <c r="E15" s="55"/>
    </row>
    <row r="16" spans="1:5" ht="12.75">
      <c r="A16" s="23" t="s">
        <v>132</v>
      </c>
      <c r="B16" s="55">
        <v>9501015</v>
      </c>
      <c r="C16" s="55"/>
      <c r="D16" s="55">
        <v>-9488072.4</v>
      </c>
      <c r="E16" s="55">
        <f>SUM(B16:D16)</f>
        <v>12942.599999999627</v>
      </c>
    </row>
    <row r="17" spans="1:5" ht="12.75">
      <c r="A17" s="24" t="s">
        <v>123</v>
      </c>
      <c r="B17" s="57"/>
      <c r="C17" s="56"/>
      <c r="D17" s="57"/>
      <c r="E17" s="56">
        <f>SUM(B17:D17)</f>
        <v>0</v>
      </c>
    </row>
    <row r="18" spans="1:5" ht="12.75">
      <c r="A18" s="13" t="s">
        <v>124</v>
      </c>
      <c r="B18" s="56">
        <v>0</v>
      </c>
      <c r="C18" s="56"/>
      <c r="D18" s="56">
        <f>ОПИУ!C25</f>
        <v>-1073482</v>
      </c>
      <c r="E18" s="56">
        <f>SUM(B18:D18)</f>
        <v>-1073482</v>
      </c>
    </row>
    <row r="19" spans="1:5" ht="25.5">
      <c r="A19" s="25" t="s">
        <v>129</v>
      </c>
      <c r="B19" s="56"/>
      <c r="C19" s="56"/>
      <c r="D19" s="56"/>
      <c r="E19" s="56">
        <f>SUM(B19:D19)</f>
        <v>0</v>
      </c>
    </row>
    <row r="20" spans="1:8" ht="12.75">
      <c r="A20" s="23" t="s">
        <v>133</v>
      </c>
      <c r="B20" s="55">
        <f>B16+B19</f>
        <v>9501015</v>
      </c>
      <c r="C20" s="55" t="s">
        <v>126</v>
      </c>
      <c r="D20" s="55">
        <f>D16+D18</f>
        <v>-10561554.4</v>
      </c>
      <c r="E20" s="55">
        <f>E16+E17+E18+E19</f>
        <v>-1060539.4000000004</v>
      </c>
      <c r="G20" s="58"/>
      <c r="H20" s="58"/>
    </row>
    <row r="21" spans="2:5" s="59" customFormat="1" ht="12.75">
      <c r="B21" s="60"/>
      <c r="C21" s="60"/>
      <c r="D21" s="60"/>
      <c r="E21" s="61"/>
    </row>
    <row r="22" spans="1:5" s="62" customFormat="1" ht="12.75">
      <c r="A22" s="59"/>
      <c r="D22" s="60"/>
      <c r="E22" s="63"/>
    </row>
    <row r="23" spans="1:5" s="10" customFormat="1" ht="12.75">
      <c r="A23" s="71" t="s">
        <v>135</v>
      </c>
      <c r="B23" s="66"/>
      <c r="C23" s="66"/>
      <c r="D23" s="66"/>
      <c r="E23" s="64"/>
    </row>
    <row r="24" spans="1:5" ht="12.75">
      <c r="A24" s="65" t="s">
        <v>120</v>
      </c>
      <c r="B24" s="66"/>
      <c r="C24" s="66"/>
      <c r="D24" s="66"/>
      <c r="E24" s="64"/>
    </row>
    <row r="25" spans="1:5" ht="12.75">
      <c r="A25" s="71" t="s">
        <v>136</v>
      </c>
      <c r="B25" s="66"/>
      <c r="C25" s="66"/>
      <c r="D25" s="66"/>
      <c r="E25" s="64"/>
    </row>
    <row r="26" spans="1:5" ht="12.75">
      <c r="A26" s="65" t="s">
        <v>121</v>
      </c>
      <c r="B26" s="66"/>
      <c r="C26" s="66"/>
      <c r="D26" s="66"/>
      <c r="E26" s="64"/>
    </row>
    <row r="27" spans="1:5" ht="12.75">
      <c r="A27" s="65" t="s">
        <v>122</v>
      </c>
      <c r="B27" s="66"/>
      <c r="C27" s="66"/>
      <c r="D27" s="66"/>
      <c r="E27" s="64"/>
    </row>
  </sheetData>
  <sheetProtection/>
  <mergeCells count="7">
    <mergeCell ref="A9:E9"/>
    <mergeCell ref="B5:D5"/>
    <mergeCell ref="D1:E1"/>
    <mergeCell ref="B2:D2"/>
    <mergeCell ref="B3:D3"/>
    <mergeCell ref="B4:D4"/>
    <mergeCell ref="A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Айкерим Кунанбаева</dc:creator>
  <cp:keywords/>
  <dc:description/>
  <cp:lastModifiedBy>Бухгалтерия</cp:lastModifiedBy>
  <cp:lastPrinted>2020-11-11T05:44:08Z</cp:lastPrinted>
  <dcterms:created xsi:type="dcterms:W3CDTF">2017-09-13T13:31:32Z</dcterms:created>
  <dcterms:modified xsi:type="dcterms:W3CDTF">2020-11-13T06:50:42Z</dcterms:modified>
  <cp:category/>
  <cp:version/>
  <cp:contentType/>
  <cp:contentStatus/>
</cp:coreProperties>
</file>