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825" yWindow="375" windowWidth="10920" windowHeight="11310" tabRatio="710" activeTab="3"/>
  </bookViews>
  <sheets>
    <sheet name="Бух.баланс" sheetId="1" r:id="rId1"/>
    <sheet name="Отчет оПрибылиУбытках" sheetId="6" r:id="rId2"/>
    <sheet name="ОтчетДвиженияДенежСредств (пря)" sheetId="5" r:id="rId3"/>
    <sheet name="Отчет об изменКапитале" sheetId="7" r:id="rId4"/>
  </sheets>
  <calcPr calcId="145621"/>
</workbook>
</file>

<file path=xl/calcChain.xml><?xml version="1.0" encoding="utf-8"?>
<calcChain xmlns="http://schemas.openxmlformats.org/spreadsheetml/2006/main">
  <c r="F16" i="5" l="1"/>
  <c r="G40" i="6" l="1"/>
  <c r="G37" i="6"/>
  <c r="H76" i="1" l="1"/>
  <c r="H74" i="1"/>
  <c r="I28" i="1"/>
  <c r="H28" i="1"/>
  <c r="G68" i="5" l="1"/>
  <c r="H36" i="6" l="1"/>
  <c r="H35" i="6"/>
  <c r="E14" i="7" l="1"/>
  <c r="G14" i="7"/>
  <c r="I14" i="7"/>
  <c r="I11" i="7" s="1"/>
  <c r="D14" i="7"/>
  <c r="D11" i="7" s="1"/>
  <c r="H15" i="7"/>
  <c r="H16" i="7"/>
  <c r="H17" i="7"/>
  <c r="H18" i="7"/>
  <c r="H19" i="7"/>
  <c r="H20" i="7"/>
  <c r="H30" i="6"/>
  <c r="F21" i="7" s="1"/>
  <c r="F14" i="7" l="1"/>
  <c r="F11" i="7" s="1"/>
  <c r="H21" i="7"/>
  <c r="H14" i="7" s="1"/>
  <c r="G36" i="6" l="1"/>
  <c r="G35" i="6"/>
  <c r="H12" i="6"/>
  <c r="H17" i="6" l="1"/>
  <c r="H23" i="6" s="1"/>
  <c r="H25" i="6" s="1"/>
  <c r="J20" i="7"/>
  <c r="H27" i="6" l="1"/>
  <c r="H40" i="6"/>
  <c r="H33" i="6"/>
  <c r="H37" i="6"/>
  <c r="F24" i="7"/>
  <c r="I28" i="7"/>
  <c r="G28" i="7"/>
  <c r="G30" i="6"/>
  <c r="H45" i="1"/>
  <c r="H57" i="1"/>
  <c r="H67" i="1"/>
  <c r="H79" i="1" l="1"/>
  <c r="G12" i="7"/>
  <c r="G62" i="5"/>
  <c r="G41" i="5"/>
  <c r="G17" i="5"/>
  <c r="G12" i="6" l="1"/>
  <c r="G17" i="6" l="1"/>
  <c r="G23" i="6" s="1"/>
  <c r="G25" i="6" s="1"/>
  <c r="G27" i="6" l="1"/>
  <c r="G33" i="6" l="1"/>
  <c r="H8" i="7" l="1"/>
  <c r="J8" i="7" s="1"/>
  <c r="E10" i="7" l="1"/>
  <c r="E22" i="7" s="1"/>
  <c r="F10" i="7"/>
  <c r="F22" i="7" s="1"/>
  <c r="G10" i="7"/>
  <c r="H10" i="7"/>
  <c r="I10" i="7"/>
  <c r="I22" i="7" s="1"/>
  <c r="J10" i="7"/>
  <c r="D10" i="7"/>
  <c r="I74" i="1" l="1"/>
  <c r="I76" i="1" s="1"/>
  <c r="I67" i="1"/>
  <c r="I57" i="1"/>
  <c r="I45" i="1"/>
  <c r="H46" i="1"/>
  <c r="I46" i="1" l="1"/>
  <c r="I79" i="1"/>
  <c r="H35" i="7" l="1"/>
  <c r="J35" i="7" s="1"/>
  <c r="I29" i="7" l="1"/>
  <c r="G24" i="7" l="1"/>
  <c r="G27" i="7" l="1"/>
  <c r="I27" i="7"/>
  <c r="G26" i="7"/>
  <c r="F26" i="7"/>
  <c r="I24" i="7"/>
  <c r="I26" i="7" s="1"/>
  <c r="E24" i="7"/>
  <c r="E26" i="7" s="1"/>
  <c r="G9" i="5" l="1"/>
  <c r="G56" i="5" l="1"/>
  <c r="F56" i="5"/>
  <c r="F62" i="5"/>
  <c r="G28" i="5"/>
  <c r="G69" i="5" l="1"/>
  <c r="G54" i="5"/>
  <c r="G26" i="5"/>
  <c r="F69" i="5"/>
  <c r="D24" i="7"/>
  <c r="G72" i="5" l="1"/>
  <c r="G74" i="5" s="1"/>
  <c r="H24" i="7"/>
  <c r="H26" i="7" s="1"/>
  <c r="D26" i="7"/>
  <c r="E30" i="7"/>
  <c r="D30" i="7"/>
  <c r="G11" i="7" l="1"/>
  <c r="G22" i="7" s="1"/>
  <c r="H13" i="7"/>
  <c r="H34" i="7"/>
  <c r="H33" i="7"/>
  <c r="H32" i="7"/>
  <c r="H31" i="7"/>
  <c r="F41" i="5" l="1"/>
  <c r="F27" i="7" l="1"/>
  <c r="F37" i="7" s="1"/>
  <c r="J21" i="7"/>
  <c r="I37" i="7" l="1"/>
  <c r="H28" i="7"/>
  <c r="H36" i="7"/>
  <c r="H29" i="7" s="1"/>
  <c r="J28" i="7" l="1"/>
  <c r="H27" i="7"/>
  <c r="J36" i="7"/>
  <c r="J17" i="7"/>
  <c r="H12" i="7"/>
  <c r="J24" i="7"/>
  <c r="J26" i="7" s="1"/>
  <c r="D22" i="7"/>
  <c r="J12" i="7" l="1"/>
  <c r="D37" i="7" l="1"/>
  <c r="J18" i="7"/>
  <c r="J14" i="7" s="1"/>
  <c r="H25" i="7"/>
  <c r="J31" i="7"/>
  <c r="J32" i="7"/>
  <c r="J33" i="7"/>
  <c r="J34" i="7"/>
  <c r="J29" i="7" l="1"/>
  <c r="J27" i="7" s="1"/>
  <c r="J37" i="7" s="1"/>
  <c r="G37" i="7"/>
  <c r="E37" i="7"/>
  <c r="J13" i="7"/>
  <c r="H11" i="7"/>
  <c r="H22" i="7" s="1"/>
  <c r="F28" i="5"/>
  <c r="F9" i="5"/>
  <c r="H37" i="7" l="1"/>
  <c r="J11" i="7"/>
  <c r="J22" i="7" s="1"/>
  <c r="F54" i="5"/>
  <c r="F17" i="5" l="1"/>
  <c r="F26" i="5" s="1"/>
  <c r="F72" i="5" s="1"/>
  <c r="F74" i="5" l="1"/>
</calcChain>
</file>

<file path=xl/sharedStrings.xml><?xml version="1.0" encoding="utf-8"?>
<sst xmlns="http://schemas.openxmlformats.org/spreadsheetml/2006/main" count="366" uniqueCount="283">
  <si>
    <t xml:space="preserve">Наименование организации </t>
  </si>
  <si>
    <t>Вид деятельности организации</t>
  </si>
  <si>
    <t>Организационно-правовая форма</t>
  </si>
  <si>
    <t>Активы</t>
  </si>
  <si>
    <t>Код стр.</t>
  </si>
  <si>
    <t>010</t>
  </si>
  <si>
    <t>011</t>
  </si>
  <si>
    <t>012</t>
  </si>
  <si>
    <t>Запасы</t>
  </si>
  <si>
    <t>013</t>
  </si>
  <si>
    <t>014</t>
  </si>
  <si>
    <t>015</t>
  </si>
  <si>
    <t>Прочие краткосрочные активы</t>
  </si>
  <si>
    <t>016</t>
  </si>
  <si>
    <t>100</t>
  </si>
  <si>
    <t>II. Долгосрочные активы</t>
  </si>
  <si>
    <t>020</t>
  </si>
  <si>
    <t>021</t>
  </si>
  <si>
    <t>Инвестиции, учитываемые методом долевого участия</t>
  </si>
  <si>
    <t>022</t>
  </si>
  <si>
    <t>023</t>
  </si>
  <si>
    <t>Основные средства</t>
  </si>
  <si>
    <t>024</t>
  </si>
  <si>
    <t>Биологические активы</t>
  </si>
  <si>
    <t>025</t>
  </si>
  <si>
    <t>Разведочные и оценочные активы</t>
  </si>
  <si>
    <t>026</t>
  </si>
  <si>
    <t>Нематериальные активы</t>
  </si>
  <si>
    <t>027</t>
  </si>
  <si>
    <t>Отложенные налоговые активы</t>
  </si>
  <si>
    <t>Прочие долгосрочные активы</t>
  </si>
  <si>
    <t>200</t>
  </si>
  <si>
    <t>Баланс (стр. 100 + стр. 200)</t>
  </si>
  <si>
    <t>III. Краткосрочные обязательства</t>
  </si>
  <si>
    <t>030</t>
  </si>
  <si>
    <t>Прочие краткосрочные обязательства</t>
  </si>
  <si>
    <t>300</t>
  </si>
  <si>
    <t>IV. Долгосрочные обязательства</t>
  </si>
  <si>
    <t>040</t>
  </si>
  <si>
    <t>041</t>
  </si>
  <si>
    <t>042</t>
  </si>
  <si>
    <t>Отложенные налоговые обязательства</t>
  </si>
  <si>
    <t>043</t>
  </si>
  <si>
    <t>Прочие долгосрочные обязательства</t>
  </si>
  <si>
    <t>044</t>
  </si>
  <si>
    <t>400</t>
  </si>
  <si>
    <t>V. Капитал</t>
  </si>
  <si>
    <t>050</t>
  </si>
  <si>
    <t>051</t>
  </si>
  <si>
    <t>Выкупленные собственные долевые инструменты</t>
  </si>
  <si>
    <t>Резервы</t>
  </si>
  <si>
    <t>Итого капитал</t>
  </si>
  <si>
    <t xml:space="preserve"> </t>
  </si>
  <si>
    <t xml:space="preserve">Руководитель </t>
  </si>
  <si>
    <t xml:space="preserve">Гл. бухгалтер </t>
  </si>
  <si>
    <t>Место печати</t>
  </si>
  <si>
    <t>НАИМЕНОВАНИЕ ПОКАЗАТЕЛЕЙ</t>
  </si>
  <si>
    <t>I. ДВИЖЕНИЕ  ДЕНЕЖНЫХ  СРЕДСТВ  ОТ ОПЕРАЦИОННОЙ ДЕЯТЕЛЬНОСТИ</t>
  </si>
  <si>
    <t xml:space="preserve">      в том числе:</t>
  </si>
  <si>
    <t xml:space="preserve">           прочие поступления</t>
  </si>
  <si>
    <t xml:space="preserve">           платежи поставщикам за товары и услуги</t>
  </si>
  <si>
    <t xml:space="preserve">           прочие выплаты</t>
  </si>
  <si>
    <t>II. ДВИЖЕНИЕ  ДЕНЕЖНЫХ  СРЕДСТВ  ОТ ИНВЕСТИЦИОННОЙ  ДЕЯТЕЛЬНОСТИ</t>
  </si>
  <si>
    <t xml:space="preserve">           реализация основных средств</t>
  </si>
  <si>
    <t xml:space="preserve">           реализации нематериальных активов</t>
  </si>
  <si>
    <t xml:space="preserve">           реализация других долгосрочных активов</t>
  </si>
  <si>
    <t>045</t>
  </si>
  <si>
    <t xml:space="preserve">           фьючерсные и форвардные контракты, опционы и свопы</t>
  </si>
  <si>
    <t>046</t>
  </si>
  <si>
    <t>047</t>
  </si>
  <si>
    <t xml:space="preserve">           приобретение основных средств</t>
  </si>
  <si>
    <t xml:space="preserve">           приобретение нематериальных активов</t>
  </si>
  <si>
    <t xml:space="preserve">           приобретение других долгосрочных активов</t>
  </si>
  <si>
    <t>060</t>
  </si>
  <si>
    <t>III.  ДВИЖЕНИЕ  ДЕНЕЖНЫХ  СРЕДСТВ  ОТ ФИНАНСОВОЙ ДЕЯТЕЛЬНОСТИ</t>
  </si>
  <si>
    <t>070</t>
  </si>
  <si>
    <t>071</t>
  </si>
  <si>
    <t xml:space="preserve">           получение займов</t>
  </si>
  <si>
    <t>080</t>
  </si>
  <si>
    <t xml:space="preserve">           погашение займов</t>
  </si>
  <si>
    <t xml:space="preserve">           выплата дивидендов</t>
  </si>
  <si>
    <t>090</t>
  </si>
  <si>
    <t>Прочие доходы</t>
  </si>
  <si>
    <t>Административные расходы</t>
  </si>
  <si>
    <t>Прочие расходы</t>
  </si>
  <si>
    <t>110</t>
  </si>
  <si>
    <t>120</t>
  </si>
  <si>
    <t>Гл. бухгалтер</t>
  </si>
  <si>
    <t>Капитал материнской организации</t>
  </si>
  <si>
    <t>Сальдо на 1 января предыдущего года</t>
  </si>
  <si>
    <t>тыс.тенге</t>
  </si>
  <si>
    <t>Обязательства  и капитал</t>
  </si>
  <si>
    <t>код стр</t>
  </si>
  <si>
    <t xml:space="preserve">Среднегодовая численность работников </t>
  </si>
  <si>
    <t>I. Краткосрочные активы:</t>
  </si>
  <si>
    <t>Денежные средства и их эквиваленты</t>
  </si>
  <si>
    <t>Финансовые активы, имеющиеся в наличии для продажи</t>
  </si>
  <si>
    <t>Производные финансовые инструменты</t>
  </si>
  <si>
    <t>Финансовые активы, учитываемые по справедливой стоимости через прибыли и убытки</t>
  </si>
  <si>
    <t>Финансовые активы, удерживаемые до погашения</t>
  </si>
  <si>
    <t>Прочие краткосрочные финансовые активы</t>
  </si>
  <si>
    <t>Краткосрочная торговая и прочая дебиторская задолженность</t>
  </si>
  <si>
    <t>Текущий подоходный налог</t>
  </si>
  <si>
    <t>017</t>
  </si>
  <si>
    <t>018</t>
  </si>
  <si>
    <t>019</t>
  </si>
  <si>
    <t>Итого краткосрочных активов (сумма строк с 010 по 019)</t>
  </si>
  <si>
    <t>Активы (или выбывающие группы), предназначенные для продажи</t>
  </si>
  <si>
    <t>Прочие долгосрочные финансовые активы</t>
  </si>
  <si>
    <t>Долгосрочная торговая и прочая дебиторская задолженность</t>
  </si>
  <si>
    <t>Инвестиционное имущество</t>
  </si>
  <si>
    <t>Итого долгосрочных активов (сумма строк с 110 по 123)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</si>
  <si>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</si>
  <si>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</si>
  <si>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</si>
  <si>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</si>
  <si>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>Текущие налоговые обязательства по подоходному налогу</t>
  </si>
  <si>
    <t>Вознаграждения работникам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</si>
  <si>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</si>
  <si>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</si>
  <si>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</si>
  <si>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</si>
  <si>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</si>
  <si>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Итого долгосрочных обязательств (сумма строк с 310 по 316)</t>
  </si>
  <si>
    <t>411</t>
  </si>
  <si>
    <t>413</t>
  </si>
  <si>
    <t>Уставный (акционерный) капитал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</si>
  <si>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</si>
  <si>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</si>
  <si>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</si>
  <si>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</si>
  <si>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 xml:space="preserve">Баланс (строка 300+строка 301+строка 400 + строка 500)                                                                              </t>
  </si>
  <si>
    <t>Наименование организации</t>
  </si>
  <si>
    <t xml:space="preserve">Сведения о реорганизации </t>
  </si>
  <si>
    <t>Субъект предпринимательства</t>
  </si>
  <si>
    <t xml:space="preserve">Юридический адрес (организации) </t>
  </si>
  <si>
    <t>Выручка</t>
  </si>
  <si>
    <t>Себестоимость реализованных товаров и услуг</t>
  </si>
  <si>
    <t>Валовая прибыль (строка 010 – строка 011)</t>
  </si>
  <si>
    <t>Расходы по реализации</t>
  </si>
  <si>
    <t>Итого операционная прибыль (убыток) (+/- строки с 012 по 016)</t>
  </si>
  <si>
    <t>Доходы по финансированию</t>
  </si>
  <si>
    <t>Расходы по финансированию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</si>
  <si>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</si>
  <si>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Прочие неоперационные доходы</t>
  </si>
  <si>
    <t>Прочие неоперационные расходы</t>
  </si>
  <si>
    <t>Прибыль (убыток) до налогообложения (+/- строки с 020 по 025)</t>
  </si>
  <si>
    <t>Расходы по подоходному налогу</t>
  </si>
  <si>
    <t>101</t>
  </si>
  <si>
    <t>Прибыль (убыток) после налогообложения от продолжающейся деятельности (строка 100 – строка 101)</t>
  </si>
  <si>
    <t>Прибыль (убыток) после налогообложения от прекращенной деятельности</t>
  </si>
  <si>
    <t>201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</si>
  <si>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</si>
  <si>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</si>
  <si>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420):</t>
  </si>
  <si>
    <t>Переоценка финансовых активов, имеющихся в наличии для продажи</t>
  </si>
  <si>
    <t>410</t>
  </si>
  <si>
    <t>Общая совокупная прибыль (строка 300 + строка 400)</t>
  </si>
  <si>
    <t>500</t>
  </si>
  <si>
    <t>Общая совокупная прибыль относимая на:</t>
  </si>
  <si>
    <t>доля неконтролирующих собственников</t>
  </si>
  <si>
    <t>Прибыль на акцию:</t>
  </si>
  <si>
    <t>600</t>
  </si>
  <si>
    <t>в том числе:</t>
  </si>
  <si>
    <t>Базовая прибыль на акцию:</t>
  </si>
  <si>
    <t>от продолжающейся деятельности</t>
  </si>
  <si>
    <t>от прекращенной деятельности</t>
  </si>
  <si>
    <t>1. Поступление денежных средств, всего (сумма строк с 011 по 016)</t>
  </si>
  <si>
    <t>2. Выбытие денежных средств, всего (сумма строк с 021 по 027)</t>
  </si>
  <si>
    <t>3. Чистая сумма денежных средств от операционной деятельности (строка 010 – строка 020)</t>
  </si>
  <si>
    <t>1. Поступление денежных средств, всего (сумма строк с 041 по 051)</t>
  </si>
  <si>
    <t xml:space="preserve">           реализация товаров и услуг</t>
  </si>
  <si>
    <t xml:space="preserve">           прочая выручка</t>
  </si>
  <si>
    <t xml:space="preserve">           авансы, полученные от покупателей, заказчиков</t>
  </si>
  <si>
    <t xml:space="preserve">           поступления по договорам страхования</t>
  </si>
  <si>
    <t xml:space="preserve">           полученные вознаграждения</t>
  </si>
  <si>
    <t xml:space="preserve">           авансы, выданные поставщикам товаров и услуг</t>
  </si>
  <si>
    <t xml:space="preserve">           выплаты по оплате труда</t>
  </si>
  <si>
    <t xml:space="preserve">           выплата вознаграждения</t>
  </si>
  <si>
    <t xml:space="preserve">           выплаты по договорам страхования</t>
  </si>
  <si>
    <t xml:space="preserve">           подоходный налог и другие платежи в бюджет</t>
  </si>
  <si>
    <t xml:space="preserve">           реализация долевых инструментов других организаций (кроме дочерних) и долей участия в совместном предпринимательстве</t>
  </si>
  <si>
    <t xml:space="preserve">           реализация долговых инструментов других организаций</t>
  </si>
  <si>
    <t xml:space="preserve">           возмещение при потере контроля над дочерними организациями</t>
  </si>
  <si>
    <t xml:space="preserve">           реализация прочих финансовых активов</t>
  </si>
  <si>
    <t>048</t>
  </si>
  <si>
    <t>049</t>
  </si>
  <si>
    <t xml:space="preserve">           полученные дивиденды</t>
  </si>
  <si>
    <t>2. Выбытие денежных средств, всего (сумма строк с 061 по 071)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</si>
  <si>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</si>
  <si>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</si>
  <si>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</si>
  <si>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</si>
  <si>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</si>
  <si>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</si>
  <si>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</si>
  <si>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</si>
  <si>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</si>
  <si>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 xml:space="preserve">           приобретение долевых инструментов других организаций (кроме дочерних) и долей участия в совместном предпринимательстве</t>
  </si>
  <si>
    <t xml:space="preserve">           приобретение долговых инструментов других организаций</t>
  </si>
  <si>
    <t xml:space="preserve">           приобретение контроля над дочерними организациями</t>
  </si>
  <si>
    <t xml:space="preserve">           приобретение прочих финансовых активов</t>
  </si>
  <si>
    <t xml:space="preserve">           предоставление займов</t>
  </si>
  <si>
    <t xml:space="preserve">           инвестиции в ассоциированные и дочерние организации</t>
  </si>
  <si>
    <t>3. Чистая сумма денежных средств от инвестиционной деятельности (строка 040 – строка 060)</t>
  </si>
  <si>
    <t>1. Поступление денежных средств, всего (сумма строк с 091 по 094)</t>
  </si>
  <si>
    <t>091</t>
  </si>
  <si>
    <t xml:space="preserve">           эмиссия акций и других финансовых инструментов</t>
  </si>
  <si>
    <t xml:space="preserve">           получение вознаграждения</t>
  </si>
  <si>
    <t>2. Выбытие денежных средств, всего (сумма строк с 101 по 105)</t>
  </si>
  <si>
    <t>092</t>
  </si>
  <si>
    <t>093</t>
  </si>
  <si>
    <t>094</t>
  </si>
  <si>
    <t xml:space="preserve">           выплаты собственникам по акциям организации</t>
  </si>
  <si>
    <t xml:space="preserve">           прочие выбытия</t>
  </si>
  <si>
    <t>102</t>
  </si>
  <si>
    <t>103</t>
  </si>
  <si>
    <t>104</t>
  </si>
  <si>
    <t>105</t>
  </si>
  <si>
    <t>3. Чистая сумма денежных средств от финансовой деятельности (строка 090 – строка 100)</t>
  </si>
  <si>
    <t>4. Влияние обменных курсов валют к тенге</t>
  </si>
  <si>
    <t>5. Увеличение +/- уменьшение денежных средств (строка 030 +/- строка 080 +/- строка 110)</t>
  </si>
  <si>
    <t>6. Денежные средства и их эквиваленты на начало отчетного периода</t>
  </si>
  <si>
    <t>7. Денежные средства и их эквиваленты на конец отчетного периода</t>
  </si>
  <si>
    <t>Изменение в учетной политике</t>
  </si>
  <si>
    <t>Общая совокупная прибыль, всего(строка 210 + строка 220):</t>
  </si>
  <si>
    <t>Взносы собственников</t>
  </si>
  <si>
    <t>Выплата дивидендов</t>
  </si>
  <si>
    <t>Прочие распределения в пользу собственников</t>
  </si>
  <si>
    <t>Прочие операции с собственниками</t>
  </si>
  <si>
    <t>Общая совокупная прибыль, всего (строка 610+ строка 620):</t>
  </si>
  <si>
    <t>Прочая совокупная прибыль, всего (сумма строк с 621 по 629):</t>
  </si>
  <si>
    <t>Операции с собственниками всего (сумма строк с 710 по 718)</t>
  </si>
  <si>
    <t>210</t>
  </si>
  <si>
    <t>220</t>
  </si>
  <si>
    <t>310</t>
  </si>
  <si>
    <t>312</t>
  </si>
  <si>
    <t>Балансовая стоимость одной акции-простой, тенге</t>
  </si>
  <si>
    <t>Балансовая стоимость одной акции-привилегированной, тенге</t>
  </si>
  <si>
    <t>Прибыль за период (строка 200 + строка 201) относимая на:</t>
  </si>
  <si>
    <t>Всего</t>
  </si>
  <si>
    <t>Прибыль (убыток) за  период</t>
  </si>
  <si>
    <t>Прибыль (убыток) за период</t>
  </si>
  <si>
    <t>Выкуп собственных долевых инструментов</t>
  </si>
  <si>
    <t>Сальдо на 1  января отчетного года</t>
  </si>
  <si>
    <t>Вознаграждения работников акциями</t>
  </si>
  <si>
    <t xml:space="preserve"> Консолидированный отчет о движении денежных средств (прямой метод)</t>
  </si>
  <si>
    <t>Долговой компонет привилегированных акций</t>
  </si>
  <si>
    <t>Курсовая переоценка инвестиций в зарубежные предприятия</t>
  </si>
  <si>
    <t>Пересчит. сальдо (строка 010+/строка 011)</t>
  </si>
  <si>
    <t>Пересчит.сальдо (строка 400+/строка 401)</t>
  </si>
  <si>
    <t>Нераспред. прибыль</t>
  </si>
  <si>
    <t>Консолидированный Отчет о финансовом положении (Бухгалтерский баланс)</t>
  </si>
  <si>
    <t>Консолидированный отчет  о совокупном доходе</t>
  </si>
  <si>
    <t xml:space="preserve">Выкуплен собствен долевые инструменты </t>
  </si>
  <si>
    <t>Доля неконтр собственников</t>
  </si>
  <si>
    <t>Уставный капитал</t>
  </si>
  <si>
    <t>Прочая совок. прибыль, всего (сумма строк с 221 по 229):</t>
  </si>
  <si>
    <t xml:space="preserve">              Инвестиционная</t>
  </si>
  <si>
    <t xml:space="preserve">             Акционерное общество</t>
  </si>
  <si>
    <t>Курсовая разница по инвестициям в зарубежные организации</t>
  </si>
  <si>
    <r>
      <t xml:space="preserve">Форма отчетности:                                                </t>
    </r>
    <r>
      <rPr>
        <b/>
        <sz val="10"/>
        <rFont val="Arial"/>
        <family val="2"/>
        <charset val="204"/>
      </rPr>
      <t xml:space="preserve">консолидированная </t>
    </r>
  </si>
  <si>
    <t>Операции с собственниками , (сумма с 310 по 318):</t>
  </si>
  <si>
    <t xml:space="preserve">отчетный период </t>
  </si>
  <si>
    <t xml:space="preserve">Шарабок Н.И. </t>
  </si>
  <si>
    <t xml:space="preserve">Прочие операции </t>
  </si>
  <si>
    <t xml:space="preserve">              53 человека</t>
  </si>
  <si>
    <t>АО «Fincraft Resources».</t>
  </si>
  <si>
    <t xml:space="preserve">             крупного  бизнеса</t>
  </si>
  <si>
    <t xml:space="preserve"> 050059, г. Алматы,  проспект Нурсултан Назарбаев, дом 242.</t>
  </si>
  <si>
    <r>
      <t xml:space="preserve">Наименование организации            </t>
    </r>
    <r>
      <rPr>
        <b/>
        <sz val="12"/>
        <rFont val="Arial"/>
        <family val="2"/>
        <charset val="204"/>
      </rPr>
      <t xml:space="preserve">   </t>
    </r>
  </si>
  <si>
    <t xml:space="preserve">Наименование организации              </t>
  </si>
  <si>
    <t>на 31.12.2018</t>
  </si>
  <si>
    <t>по состоянию на 31 марта  2019 года</t>
  </si>
  <si>
    <t>на 31.03.2019</t>
  </si>
  <si>
    <t>за  период с 01 января по 31 марта  2019 года</t>
  </si>
  <si>
    <t xml:space="preserve"> Консолидированный  Отчет об изменениии в капитале за  период с 01 января  по   31 марта  2019 года</t>
  </si>
  <si>
    <t>Сальдо на 31 марта   2018 года</t>
  </si>
  <si>
    <t>Сальдо на 31 марта 2019 года (строка 500 + строка 600 + строка 700)</t>
  </si>
  <si>
    <t>за  период с 01 января по  31 марта  2019 года</t>
  </si>
  <si>
    <t>Идрисов Е.С.</t>
  </si>
  <si>
    <t xml:space="preserve"> за сопоставимый  период </t>
  </si>
  <si>
    <t>сопоставимый период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</si>
</sst>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_р_._-;\-* #,##0_р_._-;_-* &quot;-&quot;_р_._-;_-@_-"/>
    <numFmt numFmtId="165" formatCode="_-* #,##0.00_р_._-;\-* #,##0.00_р_._-;_-* &quot;-&quot;??_р_._-;_-@_-"/>
    <numFmt numFmtId="166" formatCode="_-* #,##0.00_р_._-;\-* #,##0.00_р_._-;_-* &quot;-&quot;_р_._-;_-@_-"/>
    <numFmt numFmtId="167" formatCode="_-* #,##0_р_._-;\-* #,##0_р_._-;_-* &quot;-&quot;??_р_._-;_-@_-"/>
    <numFmt numFmtId="168" formatCode="#,##0.00&quot; &quot;[$руб.-419];[Red]&quot;-&quot;#,##0.00&quot; &quot;[$руб.-419]"/>
  </numFmts>
  <fonts count="15" x14ac:knownFonts="1">
    <font>
      <sz val="10"/>
      <name val="Arial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b/>
      <i/>
      <sz val="10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sz val="14"/>
      <name val="Times New Roman"/>
      <family val="1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165" fontId="8" fillId="0" borderId="0" applyFont="0" applyFill="0" applyBorder="0" applyAlignment="0" applyProtection="0"/>
    <xf numFmtId="168" fontId="8" fillId="0" borderId="0"/>
  </cellStyleXfs>
  <cellXfs count="216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0" xfId="2" applyFont="1" applyAlignment="1"/>
    <xf numFmtId="0" fontId="2" fillId="0" borderId="0" xfId="3" applyFont="1" applyAlignment="1"/>
    <xf numFmtId="0" fontId="5" fillId="0" borderId="0" xfId="3" applyFont="1" applyAlignment="1">
      <alignment horizontal="center" vertical="center"/>
    </xf>
    <xf numFmtId="0" fontId="2" fillId="0" borderId="0" xfId="1" applyFont="1" applyAlignment="1"/>
    <xf numFmtId="0" fontId="4" fillId="0" borderId="0" xfId="1" applyFont="1" applyAlignment="1"/>
    <xf numFmtId="3" fontId="4" fillId="0" borderId="0" xfId="0" applyNumberFormat="1" applyFont="1"/>
    <xf numFmtId="3" fontId="2" fillId="0" borderId="0" xfId="0" applyNumberFormat="1" applyFont="1" applyAlignment="1">
      <alignment horizontal="right" vertical="center"/>
    </xf>
    <xf numFmtId="3" fontId="2" fillId="0" borderId="0" xfId="0" applyNumberFormat="1" applyFont="1"/>
    <xf numFmtId="3" fontId="2" fillId="0" borderId="1" xfId="0" applyNumberFormat="1" applyFont="1" applyBorder="1"/>
    <xf numFmtId="3" fontId="4" fillId="0" borderId="0" xfId="1" applyNumberFormat="1" applyFont="1" applyAlignment="1"/>
    <xf numFmtId="3" fontId="2" fillId="0" borderId="0" xfId="1" applyNumberFormat="1" applyFont="1" applyAlignment="1"/>
    <xf numFmtId="3" fontId="2" fillId="0" borderId="0" xfId="2" applyNumberFormat="1" applyFont="1" applyAlignment="1">
      <alignment horizontal="right" vertical="center"/>
    </xf>
    <xf numFmtId="4" fontId="2" fillId="0" borderId="0" xfId="3" applyNumberFormat="1" applyFont="1" applyBorder="1" applyAlignment="1"/>
    <xf numFmtId="0" fontId="8" fillId="0" borderId="0" xfId="0" applyFont="1"/>
    <xf numFmtId="0" fontId="9" fillId="0" borderId="0" xfId="0" applyFont="1" applyAlignment="1">
      <alignment horizontal="center" vertical="center"/>
    </xf>
    <xf numFmtId="3" fontId="9" fillId="0" borderId="0" xfId="0" applyNumberFormat="1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3" fontId="4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Border="1"/>
    <xf numFmtId="0" fontId="2" fillId="0" borderId="0" xfId="3" applyFont="1" applyFill="1" applyAlignment="1"/>
    <xf numFmtId="4" fontId="2" fillId="0" borderId="0" xfId="3" applyNumberFormat="1" applyFont="1" applyAlignment="1"/>
    <xf numFmtId="4" fontId="2" fillId="0" borderId="0" xfId="3" applyNumberFormat="1" applyFont="1" applyFill="1" applyAlignment="1"/>
    <xf numFmtId="4" fontId="2" fillId="0" borderId="0" xfId="3" applyNumberFormat="1" applyFont="1" applyAlignment="1">
      <alignment horizontal="right"/>
    </xf>
    <xf numFmtId="0" fontId="2" fillId="0" borderId="0" xfId="3" applyFont="1" applyAlignment="1">
      <alignment wrapText="1"/>
    </xf>
    <xf numFmtId="0" fontId="2" fillId="0" borderId="4" xfId="3" applyFont="1" applyBorder="1" applyAlignment="1">
      <alignment horizontal="center" vertical="top"/>
    </xf>
    <xf numFmtId="4" fontId="2" fillId="0" borderId="0" xfId="3" applyNumberFormat="1" applyFont="1" applyBorder="1" applyAlignment="1">
      <alignment horizontal="center" vertical="top"/>
    </xf>
    <xf numFmtId="4" fontId="2" fillId="0" borderId="0" xfId="3" applyNumberFormat="1" applyFont="1" applyAlignment="1">
      <alignment horizontal="center" vertical="top"/>
    </xf>
    <xf numFmtId="0" fontId="2" fillId="0" borderId="0" xfId="2" applyFont="1" applyFill="1" applyAlignment="1"/>
    <xf numFmtId="3" fontId="2" fillId="0" borderId="0" xfId="2" applyNumberFormat="1" applyFont="1" applyAlignment="1"/>
    <xf numFmtId="3" fontId="2" fillId="0" borderId="0" xfId="2" applyNumberFormat="1" applyFont="1" applyFill="1" applyAlignment="1"/>
    <xf numFmtId="0" fontId="2" fillId="0" borderId="0" xfId="2" applyFont="1" applyAlignment="1">
      <alignment vertical="center"/>
    </xf>
    <xf numFmtId="0" fontId="4" fillId="0" borderId="0" xfId="0" applyFont="1" applyAlignment="1">
      <alignment horizontal="right" wrapText="1"/>
    </xf>
    <xf numFmtId="0" fontId="2" fillId="0" borderId="0" xfId="0" applyFont="1" applyFill="1"/>
    <xf numFmtId="0" fontId="2" fillId="0" borderId="0" xfId="0" applyFont="1" applyFill="1" applyBorder="1"/>
    <xf numFmtId="0" fontId="4" fillId="0" borderId="0" xfId="0" applyFont="1" applyFill="1" applyBorder="1" applyAlignment="1"/>
    <xf numFmtId="3" fontId="3" fillId="0" borderId="0" xfId="0" applyNumberFormat="1" applyFont="1" applyFill="1" applyBorder="1" applyAlignment="1">
      <alignment horizontal="right"/>
    </xf>
    <xf numFmtId="0" fontId="3" fillId="0" borderId="0" xfId="0" applyFont="1" applyAlignment="1">
      <alignment horizontal="right" wrapText="1"/>
    </xf>
    <xf numFmtId="0" fontId="3" fillId="0" borderId="0" xfId="3" applyFont="1" applyFill="1" applyBorder="1" applyAlignment="1">
      <alignment vertical="top" wrapText="1"/>
    </xf>
    <xf numFmtId="0" fontId="3" fillId="0" borderId="0" xfId="3" applyFont="1" applyAlignment="1">
      <alignment horizontal="right"/>
    </xf>
    <xf numFmtId="0" fontId="4" fillId="0" borderId="0" xfId="2" applyFont="1" applyAlignment="1">
      <alignment horizontal="center"/>
    </xf>
    <xf numFmtId="0" fontId="3" fillId="0" borderId="0" xfId="2" applyFont="1" applyFill="1" applyAlignment="1">
      <alignment vertical="center"/>
    </xf>
    <xf numFmtId="3" fontId="3" fillId="0" borderId="0" xfId="2" applyNumberFormat="1" applyFont="1" applyFill="1" applyAlignment="1">
      <alignment horizontal="right"/>
    </xf>
    <xf numFmtId="0" fontId="2" fillId="0" borderId="2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5" fillId="0" borderId="0" xfId="2" applyFont="1" applyFill="1" applyAlignment="1">
      <alignment horizontal="center" vertical="center"/>
    </xf>
    <xf numFmtId="0" fontId="5" fillId="0" borderId="0" xfId="2" applyFont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0" fontId="10" fillId="0" borderId="0" xfId="0" applyFont="1" applyFill="1" applyAlignment="1">
      <alignment horizontal="center"/>
    </xf>
    <xf numFmtId="0" fontId="10" fillId="0" borderId="0" xfId="0" applyFont="1" applyFill="1" applyAlignment="1"/>
    <xf numFmtId="0" fontId="2" fillId="0" borderId="0" xfId="0" applyFont="1" applyBorder="1" applyAlignment="1"/>
    <xf numFmtId="0" fontId="3" fillId="0" borderId="0" xfId="0" applyFont="1" applyAlignment="1">
      <alignment horizontal="right"/>
    </xf>
    <xf numFmtId="0" fontId="3" fillId="0" borderId="0" xfId="0" applyFont="1"/>
    <xf numFmtId="0" fontId="2" fillId="0" borderId="0" xfId="0" applyFont="1" applyAlignment="1">
      <alignment horizontal="left"/>
    </xf>
    <xf numFmtId="0" fontId="3" fillId="0" borderId="0" xfId="2" applyFont="1" applyFill="1" applyAlignment="1">
      <alignment horizontal="right" vertical="center"/>
    </xf>
    <xf numFmtId="3" fontId="2" fillId="0" borderId="0" xfId="1" applyNumberFormat="1" applyFont="1" applyBorder="1" applyAlignment="1"/>
    <xf numFmtId="49" fontId="2" fillId="0" borderId="2" xfId="1" applyNumberFormat="1" applyFont="1" applyBorder="1" applyAlignment="1">
      <alignment horizontal="center" vertical="center"/>
    </xf>
    <xf numFmtId="49" fontId="3" fillId="0" borderId="2" xfId="1" applyNumberFormat="1" applyFont="1" applyBorder="1" applyAlignment="1">
      <alignment horizontal="center" vertical="center"/>
    </xf>
    <xf numFmtId="0" fontId="2" fillId="0" borderId="0" xfId="0" applyFont="1"/>
    <xf numFmtId="0" fontId="10" fillId="0" borderId="0" xfId="0" applyFont="1" applyFill="1" applyAlignment="1">
      <alignment horizontal="center"/>
    </xf>
    <xf numFmtId="3" fontId="2" fillId="0" borderId="0" xfId="1" applyNumberFormat="1" applyFont="1" applyAlignment="1">
      <alignment horizontal="center" vertical="top"/>
    </xf>
    <xf numFmtId="3" fontId="2" fillId="0" borderId="1" xfId="1" applyNumberFormat="1" applyFont="1" applyBorder="1" applyAlignment="1"/>
    <xf numFmtId="0" fontId="10" fillId="0" borderId="0" xfId="0" applyFont="1" applyFill="1" applyAlignment="1">
      <alignment horizontal="center"/>
    </xf>
    <xf numFmtId="0" fontId="2" fillId="0" borderId="0" xfId="3" applyFont="1" applyFill="1" applyAlignment="1"/>
    <xf numFmtId="0" fontId="11" fillId="0" borderId="0" xfId="2" applyFont="1" applyBorder="1" applyAlignment="1">
      <alignment horizontal="left" vertical="center" wrapText="1"/>
    </xf>
    <xf numFmtId="0" fontId="11" fillId="0" borderId="0" xfId="2" applyFont="1" applyBorder="1" applyAlignment="1">
      <alignment horizontal="center" vertical="center"/>
    </xf>
    <xf numFmtId="0" fontId="6" fillId="0" borderId="0" xfId="3" applyFont="1" applyAlignment="1">
      <alignment vertical="center"/>
    </xf>
    <xf numFmtId="164" fontId="2" fillId="0" borderId="2" xfId="1" applyNumberFormat="1" applyFont="1" applyBorder="1" applyAlignment="1">
      <alignment horizontal="right"/>
    </xf>
    <xf numFmtId="0" fontId="3" fillId="0" borderId="0" xfId="0" applyFont="1" applyFill="1" applyBorder="1"/>
    <xf numFmtId="3" fontId="3" fillId="0" borderId="0" xfId="0" applyNumberFormat="1" applyFont="1" applyFill="1" applyBorder="1" applyAlignment="1">
      <alignment horizontal="right" vertical="center"/>
    </xf>
    <xf numFmtId="0" fontId="8" fillId="0" borderId="0" xfId="0" applyFont="1" applyFill="1"/>
    <xf numFmtId="164" fontId="2" fillId="0" borderId="2" xfId="0" applyNumberFormat="1" applyFont="1" applyBorder="1" applyAlignment="1">
      <alignment horizontal="right" vertical="center"/>
    </xf>
    <xf numFmtId="164" fontId="3" fillId="0" borderId="2" xfId="0" applyNumberFormat="1" applyFont="1" applyBorder="1" applyAlignment="1">
      <alignment horizontal="right" vertical="center"/>
    </xf>
    <xf numFmtId="164" fontId="2" fillId="0" borderId="2" xfId="0" applyNumberFormat="1" applyFont="1" applyBorder="1"/>
    <xf numFmtId="164" fontId="11" fillId="0" borderId="0" xfId="2" applyNumberFormat="1" applyFont="1" applyBorder="1" applyAlignment="1">
      <alignment vertical="center"/>
    </xf>
    <xf numFmtId="164" fontId="3" fillId="0" borderId="2" xfId="1" applyNumberFormat="1" applyFont="1" applyBorder="1" applyAlignment="1">
      <alignment horizontal="right"/>
    </xf>
    <xf numFmtId="0" fontId="2" fillId="0" borderId="0" xfId="1" applyFont="1" applyAlignment="1">
      <alignment horizontal="left"/>
    </xf>
    <xf numFmtId="0" fontId="3" fillId="0" borderId="0" xfId="1" applyFont="1" applyBorder="1" applyAlignment="1">
      <alignment wrapText="1"/>
    </xf>
    <xf numFmtId="0" fontId="3" fillId="0" borderId="0" xfId="1" applyFont="1" applyBorder="1" applyAlignment="1">
      <alignment horizontal="center" vertical="center"/>
    </xf>
    <xf numFmtId="164" fontId="3" fillId="0" borderId="0" xfId="1" applyNumberFormat="1" applyFont="1" applyBorder="1" applyAlignment="1">
      <alignment horizontal="right"/>
    </xf>
    <xf numFmtId="164" fontId="2" fillId="0" borderId="2" xfId="0" applyNumberFormat="1" applyFont="1" applyFill="1" applyBorder="1" applyAlignment="1">
      <alignment horizontal="right" vertical="center"/>
    </xf>
    <xf numFmtId="0" fontId="12" fillId="0" borderId="0" xfId="3" applyFont="1" applyBorder="1" applyAlignment="1">
      <alignment horizontal="left" wrapText="1"/>
    </xf>
    <xf numFmtId="49" fontId="12" fillId="0" borderId="0" xfId="3" applyNumberFormat="1" applyFont="1" applyBorder="1" applyAlignment="1">
      <alignment horizontal="center"/>
    </xf>
    <xf numFmtId="164" fontId="11" fillId="0" borderId="0" xfId="3" applyNumberFormat="1" applyFont="1" applyBorder="1" applyAlignment="1">
      <alignment horizontal="center"/>
    </xf>
    <xf numFmtId="164" fontId="11" fillId="0" borderId="0" xfId="3" applyNumberFormat="1" applyFont="1" applyFill="1" applyBorder="1" applyAlignment="1">
      <alignment horizontal="center"/>
    </xf>
    <xf numFmtId="0" fontId="12" fillId="0" borderId="2" xfId="2" applyFont="1" applyFill="1" applyBorder="1" applyAlignment="1">
      <alignment horizontal="center" vertical="center"/>
    </xf>
    <xf numFmtId="49" fontId="12" fillId="0" borderId="2" xfId="2" applyNumberFormat="1" applyFont="1" applyFill="1" applyBorder="1" applyAlignment="1">
      <alignment horizontal="center" vertical="center"/>
    </xf>
    <xf numFmtId="49" fontId="12" fillId="0" borderId="2" xfId="2" applyNumberFormat="1" applyFont="1" applyFill="1" applyBorder="1" applyAlignment="1"/>
    <xf numFmtId="164" fontId="3" fillId="0" borderId="2" xfId="1" applyNumberFormat="1" applyFont="1" applyFill="1" applyBorder="1" applyAlignment="1">
      <alignment horizontal="right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2" fillId="0" borderId="0" xfId="0" applyFont="1"/>
    <xf numFmtId="167" fontId="2" fillId="0" borderId="0" xfId="0" applyNumberFormat="1" applyFont="1"/>
    <xf numFmtId="164" fontId="2" fillId="0" borderId="0" xfId="0" applyNumberFormat="1" applyFont="1"/>
    <xf numFmtId="3" fontId="3" fillId="0" borderId="2" xfId="0" applyNumberFormat="1" applyFont="1" applyBorder="1"/>
    <xf numFmtId="164" fontId="2" fillId="0" borderId="2" xfId="0" applyNumberFormat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right" vertical="center"/>
    </xf>
    <xf numFmtId="166" fontId="3" fillId="0" borderId="2" xfId="0" applyNumberFormat="1" applyFont="1" applyFill="1" applyBorder="1" applyAlignment="1">
      <alignment horizontal="right" vertical="center"/>
    </xf>
    <xf numFmtId="166" fontId="3" fillId="0" borderId="2" xfId="0" applyNumberFormat="1" applyFont="1" applyFill="1" applyBorder="1" applyAlignment="1">
      <alignment horizontal="center" vertical="center"/>
    </xf>
    <xf numFmtId="165" fontId="2" fillId="0" borderId="0" xfId="4" applyFont="1" applyAlignment="1">
      <alignment horizontal="right" vertical="center"/>
    </xf>
    <xf numFmtId="165" fontId="2" fillId="0" borderId="0" xfId="4" applyFont="1"/>
    <xf numFmtId="165" fontId="3" fillId="0" borderId="0" xfId="4" applyFont="1" applyFill="1" applyBorder="1" applyAlignment="1">
      <alignment horizontal="right" vertical="center"/>
    </xf>
    <xf numFmtId="0" fontId="12" fillId="0" borderId="2" xfId="2" applyFont="1" applyFill="1" applyBorder="1" applyAlignment="1"/>
    <xf numFmtId="0" fontId="11" fillId="0" borderId="2" xfId="2" applyFont="1" applyFill="1" applyBorder="1" applyAlignment="1">
      <alignment horizontal="center" vertical="center"/>
    </xf>
    <xf numFmtId="49" fontId="11" fillId="0" borderId="2" xfId="2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right" vertical="center"/>
    </xf>
    <xf numFmtId="0" fontId="12" fillId="2" borderId="2" xfId="2" applyFont="1" applyFill="1" applyBorder="1" applyAlignment="1">
      <alignment horizontal="center" vertical="center" wrapText="1"/>
    </xf>
    <xf numFmtId="14" fontId="11" fillId="2" borderId="2" xfId="0" applyNumberFormat="1" applyFont="1" applyFill="1" applyBorder="1" applyAlignment="1">
      <alignment horizontal="center" vertical="center" wrapText="1"/>
    </xf>
    <xf numFmtId="167" fontId="2" fillId="0" borderId="2" xfId="4" applyNumberFormat="1" applyFont="1" applyBorder="1" applyAlignment="1"/>
    <xf numFmtId="0" fontId="12" fillId="0" borderId="2" xfId="2" applyFont="1" applyFill="1" applyBorder="1" applyAlignment="1"/>
    <xf numFmtId="0" fontId="11" fillId="0" borderId="2" xfId="2" applyFont="1" applyFill="1" applyBorder="1" applyAlignment="1">
      <alignment horizontal="center" vertical="center"/>
    </xf>
    <xf numFmtId="167" fontId="3" fillId="0" borderId="2" xfId="4" applyNumberFormat="1" applyFont="1" applyBorder="1" applyAlignment="1"/>
    <xf numFmtId="167" fontId="2" fillId="0" borderId="0" xfId="4" applyNumberFormat="1" applyFont="1" applyBorder="1" applyAlignment="1"/>
    <xf numFmtId="0" fontId="2" fillId="0" borderId="2" xfId="0" applyFont="1" applyBorder="1"/>
    <xf numFmtId="3" fontId="3" fillId="2" borderId="2" xfId="0" applyNumberFormat="1" applyFont="1" applyFill="1" applyBorder="1" applyAlignment="1">
      <alignment horizontal="center" vertical="center" wrapText="1"/>
    </xf>
    <xf numFmtId="14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/>
    <xf numFmtId="0" fontId="11" fillId="2" borderId="2" xfId="3" applyFont="1" applyFill="1" applyBorder="1" applyAlignment="1">
      <alignment vertical="center" wrapText="1"/>
    </xf>
    <xf numFmtId="49" fontId="12" fillId="0" borderId="2" xfId="3" applyNumberFormat="1" applyFont="1" applyBorder="1" applyAlignment="1">
      <alignment horizontal="center" vertical="center"/>
    </xf>
    <xf numFmtId="49" fontId="11" fillId="0" borderId="2" xfId="3" applyNumberFormat="1" applyFont="1" applyBorder="1" applyAlignment="1">
      <alignment horizontal="center" vertical="center"/>
    </xf>
    <xf numFmtId="49" fontId="12" fillId="0" borderId="2" xfId="3" applyNumberFormat="1" applyFont="1" applyBorder="1" applyAlignment="1">
      <alignment horizontal="center" wrapText="1"/>
    </xf>
    <xf numFmtId="49" fontId="12" fillId="0" borderId="2" xfId="3" applyNumberFormat="1" applyFont="1" applyBorder="1" applyAlignment="1">
      <alignment horizontal="center"/>
    </xf>
    <xf numFmtId="49" fontId="11" fillId="0" borderId="2" xfId="3" applyNumberFormat="1" applyFont="1" applyBorder="1" applyAlignment="1">
      <alignment horizontal="center"/>
    </xf>
    <xf numFmtId="4" fontId="2" fillId="0" borderId="2" xfId="3" applyNumberFormat="1" applyFont="1" applyBorder="1" applyAlignment="1"/>
    <xf numFmtId="164" fontId="11" fillId="0" borderId="2" xfId="3" applyNumberFormat="1" applyFont="1" applyBorder="1" applyAlignment="1">
      <alignment horizontal="center"/>
    </xf>
    <xf numFmtId="166" fontId="11" fillId="0" borderId="2" xfId="3" applyNumberFormat="1" applyFont="1" applyFill="1" applyBorder="1" applyAlignment="1">
      <alignment horizontal="center"/>
    </xf>
    <xf numFmtId="3" fontId="3" fillId="0" borderId="2" xfId="1" applyNumberFormat="1" applyFont="1" applyBorder="1" applyAlignment="1">
      <alignment horizontal="center" vertical="center" wrapText="1"/>
    </xf>
    <xf numFmtId="164" fontId="2" fillId="0" borderId="2" xfId="1" applyNumberFormat="1" applyFont="1" applyBorder="1" applyAlignment="1"/>
    <xf numFmtId="164" fontId="3" fillId="0" borderId="2" xfId="1" applyNumberFormat="1" applyFont="1" applyFill="1" applyBorder="1" applyAlignment="1"/>
    <xf numFmtId="0" fontId="3" fillId="0" borderId="1" xfId="3" applyFont="1" applyFill="1" applyBorder="1" applyAlignment="1">
      <alignment vertical="top" wrapText="1"/>
    </xf>
    <xf numFmtId="0" fontId="4" fillId="0" borderId="0" xfId="0" applyFont="1" applyAlignment="1">
      <alignment horizontal="right" wrapText="1"/>
    </xf>
    <xf numFmtId="165" fontId="3" fillId="0" borderId="2" xfId="4" applyNumberFormat="1" applyFont="1" applyBorder="1" applyAlignment="1"/>
    <xf numFmtId="0" fontId="3" fillId="0" borderId="0" xfId="0" applyFont="1" applyBorder="1" applyAlignment="1"/>
    <xf numFmtId="3" fontId="3" fillId="0" borderId="1" xfId="0" applyNumberFormat="1" applyFont="1" applyBorder="1"/>
    <xf numFmtId="3" fontId="9" fillId="0" borderId="0" xfId="0" applyNumberFormat="1" applyFont="1" applyAlignment="1">
      <alignment horizontal="center" vertical="top"/>
    </xf>
    <xf numFmtId="0" fontId="3" fillId="0" borderId="0" xfId="0" applyFont="1" applyAlignment="1">
      <alignment horizontal="center"/>
    </xf>
    <xf numFmtId="3" fontId="3" fillId="0" borderId="0" xfId="0" applyNumberFormat="1" applyFont="1"/>
    <xf numFmtId="0" fontId="3" fillId="0" borderId="0" xfId="3" applyFont="1" applyAlignment="1">
      <alignment horizontal="left"/>
    </xf>
    <xf numFmtId="4" fontId="3" fillId="0" borderId="0" xfId="3" applyNumberFormat="1" applyFont="1" applyBorder="1" applyAlignment="1"/>
    <xf numFmtId="0" fontId="3" fillId="0" borderId="0" xfId="3" applyFont="1" applyAlignment="1"/>
    <xf numFmtId="4" fontId="3" fillId="0" borderId="0" xfId="3" applyNumberFormat="1" applyFont="1" applyBorder="1" applyAlignment="1">
      <alignment horizontal="center" vertical="top"/>
    </xf>
    <xf numFmtId="0" fontId="3" fillId="0" borderId="1" xfId="3" applyFont="1" applyBorder="1" applyAlignment="1"/>
    <xf numFmtId="0" fontId="14" fillId="0" borderId="4" xfId="3" applyFont="1" applyBorder="1" applyAlignment="1"/>
    <xf numFmtId="0" fontId="2" fillId="0" borderId="0" xfId="1" applyFont="1" applyAlignment="1">
      <alignment vertical="center"/>
    </xf>
    <xf numFmtId="3" fontId="3" fillId="0" borderId="1" xfId="0" applyNumberFormat="1" applyFont="1" applyFill="1" applyBorder="1"/>
    <xf numFmtId="4" fontId="3" fillId="0" borderId="0" xfId="0" applyNumberFormat="1" applyFont="1" applyFill="1" applyBorder="1" applyAlignment="1">
      <alignment horizontal="center" vertical="center"/>
    </xf>
    <xf numFmtId="165" fontId="3" fillId="0" borderId="0" xfId="4" applyFont="1" applyFill="1" applyBorder="1" applyAlignment="1">
      <alignment horizontal="center" vertical="center"/>
    </xf>
    <xf numFmtId="0" fontId="2" fillId="0" borderId="0" xfId="0" applyFont="1"/>
    <xf numFmtId="164" fontId="3" fillId="0" borderId="2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Fill="1" applyBorder="1" applyAlignment="1">
      <alignment horizontal="left"/>
    </xf>
    <xf numFmtId="0" fontId="2" fillId="0" borderId="2" xfId="0" applyFont="1" applyBorder="1"/>
    <xf numFmtId="0" fontId="2" fillId="0" borderId="2" xfId="0" applyFont="1" applyBorder="1" applyAlignment="1">
      <alignment wrapText="1"/>
    </xf>
    <xf numFmtId="0" fontId="2" fillId="0" borderId="0" xfId="0" applyFont="1" applyAlignment="1">
      <alignment horizontal="left"/>
    </xf>
    <xf numFmtId="0" fontId="3" fillId="0" borderId="2" xfId="0" applyFont="1" applyBorder="1"/>
    <xf numFmtId="0" fontId="3" fillId="2" borderId="2" xfId="0" applyFont="1" applyFill="1" applyBorder="1"/>
    <xf numFmtId="0" fontId="4" fillId="0" borderId="0" xfId="0" applyFont="1" applyAlignment="1">
      <alignment horizontal="right"/>
    </xf>
    <xf numFmtId="0" fontId="2" fillId="0" borderId="0" xfId="0" applyFont="1"/>
    <xf numFmtId="0" fontId="4" fillId="0" borderId="0" xfId="0" applyFont="1" applyFill="1" applyBorder="1" applyAlignment="1">
      <alignment horizontal="center" vertical="justify"/>
    </xf>
    <xf numFmtId="0" fontId="10" fillId="0" borderId="0" xfId="0" applyFont="1" applyFill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0" borderId="2" xfId="0" applyFont="1" applyBorder="1" applyAlignment="1"/>
    <xf numFmtId="0" fontId="3" fillId="0" borderId="2" xfId="0" applyFont="1" applyBorder="1" applyAlignment="1">
      <alignment wrapText="1"/>
    </xf>
    <xf numFmtId="0" fontId="3" fillId="0" borderId="0" xfId="0" applyFont="1" applyAlignment="1">
      <alignment horizontal="center"/>
    </xf>
    <xf numFmtId="0" fontId="3" fillId="0" borderId="1" xfId="0" applyFont="1" applyBorder="1"/>
    <xf numFmtId="0" fontId="3" fillId="0" borderId="0" xfId="0" applyFont="1" applyAlignment="1">
      <alignment horizontal="left" vertical="center"/>
    </xf>
    <xf numFmtId="0" fontId="11" fillId="0" borderId="2" xfId="0" applyFont="1" applyBorder="1" applyAlignment="1">
      <alignment horizontal="left"/>
    </xf>
    <xf numFmtId="0" fontId="12" fillId="0" borderId="2" xfId="3" applyFont="1" applyBorder="1" applyAlignment="1">
      <alignment horizontal="left"/>
    </xf>
    <xf numFmtId="0" fontId="12" fillId="0" borderId="2" xfId="3" applyFont="1" applyBorder="1" applyAlignment="1">
      <alignment horizontal="left" wrapText="1"/>
    </xf>
    <xf numFmtId="0" fontId="11" fillId="0" borderId="2" xfId="3" applyFont="1" applyBorder="1" applyAlignment="1">
      <alignment wrapText="1"/>
    </xf>
    <xf numFmtId="0" fontId="11" fillId="0" borderId="2" xfId="3" applyFont="1" applyBorder="1" applyAlignment="1">
      <alignment horizontal="left" wrapText="1"/>
    </xf>
    <xf numFmtId="0" fontId="2" fillId="0" borderId="0" xfId="3" applyFont="1" applyFill="1" applyAlignment="1"/>
    <xf numFmtId="0" fontId="11" fillId="0" borderId="2" xfId="3" applyFont="1" applyBorder="1" applyAlignment="1">
      <alignment horizontal="left"/>
    </xf>
    <xf numFmtId="0" fontId="11" fillId="2" borderId="3" xfId="3" applyFont="1" applyFill="1" applyBorder="1" applyAlignment="1">
      <alignment horizontal="center" vertical="center"/>
    </xf>
    <xf numFmtId="0" fontId="11" fillId="2" borderId="5" xfId="3" applyFont="1" applyFill="1" applyBorder="1" applyAlignment="1">
      <alignment horizontal="center" vertical="center"/>
    </xf>
    <xf numFmtId="0" fontId="11" fillId="2" borderId="6" xfId="3" applyFont="1" applyFill="1" applyBorder="1" applyAlignment="1">
      <alignment horizontal="center" vertical="center"/>
    </xf>
    <xf numFmtId="0" fontId="2" fillId="0" borderId="0" xfId="3" applyFont="1" applyAlignment="1">
      <alignment horizontal="center"/>
    </xf>
    <xf numFmtId="0" fontId="3" fillId="0" borderId="1" xfId="3" applyFont="1" applyBorder="1" applyAlignment="1"/>
    <xf numFmtId="0" fontId="3" fillId="0" borderId="0" xfId="3" applyFont="1" applyAlignment="1">
      <alignment horizontal="center"/>
    </xf>
    <xf numFmtId="0" fontId="12" fillId="0" borderId="2" xfId="2" applyFont="1" applyFill="1" applyBorder="1" applyAlignment="1"/>
    <xf numFmtId="0" fontId="12" fillId="0" borderId="2" xfId="2" applyFont="1" applyFill="1" applyBorder="1" applyAlignment="1">
      <alignment wrapText="1"/>
    </xf>
    <xf numFmtId="0" fontId="11" fillId="0" borderId="2" xfId="2" applyFont="1" applyFill="1" applyBorder="1" applyAlignment="1">
      <alignment horizontal="center" vertical="center"/>
    </xf>
    <xf numFmtId="0" fontId="11" fillId="0" borderId="2" xfId="2" applyFont="1" applyFill="1" applyBorder="1" applyAlignment="1">
      <alignment vertical="center"/>
    </xf>
    <xf numFmtId="0" fontId="12" fillId="0" borderId="2" xfId="2" applyFont="1" applyFill="1" applyBorder="1" applyAlignment="1">
      <alignment horizontal="left"/>
    </xf>
    <xf numFmtId="0" fontId="11" fillId="0" borderId="2" xfId="2" applyFont="1" applyBorder="1" applyAlignment="1">
      <alignment horizontal="center" vertical="center"/>
    </xf>
    <xf numFmtId="0" fontId="11" fillId="0" borderId="2" xfId="2" applyFont="1" applyFill="1" applyBorder="1" applyAlignment="1">
      <alignment horizontal="left" vertical="center" wrapText="1"/>
    </xf>
    <xf numFmtId="0" fontId="1" fillId="0" borderId="0" xfId="3" applyFont="1" applyAlignment="1">
      <alignment horizontal="center"/>
    </xf>
    <xf numFmtId="0" fontId="11" fillId="0" borderId="2" xfId="2" applyFont="1" applyFill="1" applyBorder="1" applyAlignment="1">
      <alignment vertical="center" wrapText="1"/>
    </xf>
    <xf numFmtId="49" fontId="11" fillId="0" borderId="2" xfId="2" applyNumberFormat="1" applyFont="1" applyFill="1" applyBorder="1" applyAlignment="1">
      <alignment horizontal="center" vertical="center"/>
    </xf>
    <xf numFmtId="0" fontId="3" fillId="0" borderId="1" xfId="3" applyFont="1" applyFill="1" applyBorder="1" applyAlignment="1">
      <alignment horizontal="center" vertical="top" wrapText="1"/>
    </xf>
    <xf numFmtId="0" fontId="6" fillId="0" borderId="1" xfId="3" applyFont="1" applyFill="1" applyBorder="1" applyAlignment="1">
      <alignment horizontal="center" vertical="top" wrapText="1"/>
    </xf>
    <xf numFmtId="0" fontId="6" fillId="0" borderId="0" xfId="2" applyFont="1" applyFill="1" applyAlignment="1">
      <alignment horizontal="center" vertical="center"/>
    </xf>
    <xf numFmtId="0" fontId="11" fillId="2" borderId="2" xfId="2" applyFont="1" applyFill="1" applyBorder="1" applyAlignment="1">
      <alignment horizontal="center" vertical="center"/>
    </xf>
    <xf numFmtId="0" fontId="2" fillId="0" borderId="2" xfId="1" applyFont="1" applyBorder="1" applyAlignment="1">
      <alignment wrapText="1"/>
    </xf>
    <xf numFmtId="0" fontId="3" fillId="0" borderId="2" xfId="1" applyFont="1" applyBorder="1" applyAlignment="1">
      <alignment wrapText="1"/>
    </xf>
    <xf numFmtId="0" fontId="3" fillId="0" borderId="3" xfId="1" applyFont="1" applyBorder="1" applyAlignment="1">
      <alignment horizontal="center" wrapText="1"/>
    </xf>
    <xf numFmtId="0" fontId="3" fillId="0" borderId="6" xfId="1" applyFont="1" applyBorder="1" applyAlignment="1">
      <alignment horizontal="center" wrapText="1"/>
    </xf>
    <xf numFmtId="0" fontId="4" fillId="0" borderId="0" xfId="0" applyFont="1" applyAlignment="1">
      <alignment horizontal="right" wrapText="1"/>
    </xf>
    <xf numFmtId="3" fontId="3" fillId="0" borderId="2" xfId="1" applyNumberFormat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/>
    </xf>
    <xf numFmtId="0" fontId="3" fillId="0" borderId="2" xfId="1" applyFont="1" applyBorder="1" applyAlignment="1">
      <alignment horizontal="center" vertical="center" wrapText="1"/>
    </xf>
    <xf numFmtId="3" fontId="3" fillId="0" borderId="2" xfId="1" applyNumberFormat="1" applyFont="1" applyBorder="1" applyAlignment="1">
      <alignment horizontal="center" vertical="center"/>
    </xf>
    <xf numFmtId="0" fontId="2" fillId="0" borderId="3" xfId="1" applyFont="1" applyBorder="1" applyAlignment="1">
      <alignment wrapText="1"/>
    </xf>
    <xf numFmtId="0" fontId="2" fillId="0" borderId="6" xfId="1" applyFont="1" applyBorder="1" applyAlignment="1">
      <alignment wrapText="1"/>
    </xf>
    <xf numFmtId="0" fontId="2" fillId="0" borderId="1" xfId="1" applyFont="1" applyBorder="1" applyAlignment="1"/>
  </cellXfs>
  <cellStyles count="6">
    <cellStyle name="Normal 57" xfId="5"/>
    <cellStyle name="Обычный" xfId="0" builtinId="0"/>
    <cellStyle name="Обычный_изм" xfId="1"/>
    <cellStyle name="Обычный_одд" xfId="2"/>
    <cellStyle name="Обычный_ф2" xfId="3"/>
    <cellStyle name="Финансовый" xfId="4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485775</xdr:colOff>
      <xdr:row>0</xdr:row>
      <xdr:rowOff>0</xdr:rowOff>
    </xdr:to>
    <xdr:sp macro="" textlink="">
      <xdr:nvSpPr>
        <xdr:cNvPr id="1025" name="Текст 1"/>
        <xdr:cNvSpPr txBox="1">
          <a:spLocks noChangeArrowheads="1"/>
        </xdr:cNvSpPr>
      </xdr:nvSpPr>
      <xdr:spPr bwMode="auto">
        <a:xfrm>
          <a:off x="0" y="0"/>
          <a:ext cx="723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Организация:</a:t>
          </a:r>
        </a:p>
      </xdr:txBody>
    </xdr:sp>
    <xdr:clientData/>
  </xdr:twoCellAnchor>
  <xdr:twoCellAnchor>
    <xdr:from>
      <xdr:col>2</xdr:col>
      <xdr:colOff>457200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1026" name="Текст 2"/>
        <xdr:cNvSpPr txBox="1">
          <a:spLocks noChangeArrowheads="1"/>
        </xdr:cNvSpPr>
      </xdr:nvSpPr>
      <xdr:spPr bwMode="auto">
        <a:xfrm>
          <a:off x="695325" y="0"/>
          <a:ext cx="6696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ТОО "Восток-Мунай"                                                                                                                                                                                     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3073" name="Текст 1"/>
        <xdr:cNvSpPr txBox="1">
          <a:spLocks noChangeArrowheads="1"/>
        </xdr:cNvSpPr>
      </xdr:nvSpPr>
      <xdr:spPr bwMode="auto">
        <a:xfrm>
          <a:off x="0" y="0"/>
          <a:ext cx="723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Организация:</a:t>
          </a:r>
        </a:p>
      </xdr:txBody>
    </xdr:sp>
    <xdr:clientData/>
  </xdr:twoCellAnchor>
  <xdr:twoCellAnchor>
    <xdr:from>
      <xdr:col>3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074" name="Текст 2"/>
        <xdr:cNvSpPr txBox="1">
          <a:spLocks noChangeArrowheads="1"/>
        </xdr:cNvSpPr>
      </xdr:nvSpPr>
      <xdr:spPr bwMode="auto">
        <a:xfrm>
          <a:off x="723900" y="0"/>
          <a:ext cx="5057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ru-RU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104775</xdr:colOff>
      <xdr:row>0</xdr:row>
      <xdr:rowOff>0</xdr:rowOff>
    </xdr:to>
    <xdr:sp macro="" textlink="">
      <xdr:nvSpPr>
        <xdr:cNvPr id="2049" name="Текст 1"/>
        <xdr:cNvSpPr txBox="1">
          <a:spLocks noChangeArrowheads="1"/>
        </xdr:cNvSpPr>
      </xdr:nvSpPr>
      <xdr:spPr bwMode="auto">
        <a:xfrm>
          <a:off x="0" y="0"/>
          <a:ext cx="3238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Организация:</a:t>
          </a:r>
        </a:p>
      </xdr:txBody>
    </xdr:sp>
    <xdr:clientData/>
  </xdr:twoCellAnchor>
  <xdr:twoCellAnchor>
    <xdr:from>
      <xdr:col>1</xdr:col>
      <xdr:colOff>76200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050" name="Текст 2"/>
        <xdr:cNvSpPr txBox="1">
          <a:spLocks noChangeArrowheads="1"/>
        </xdr:cNvSpPr>
      </xdr:nvSpPr>
      <xdr:spPr bwMode="auto">
        <a:xfrm>
          <a:off x="295275" y="0"/>
          <a:ext cx="74009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ТОО "Восток-Мунай"                                                                                                                                                                                     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4097" name="Текст 1"/>
        <xdr:cNvSpPr txBox="1">
          <a:spLocks noChangeArrowheads="1"/>
        </xdr:cNvSpPr>
      </xdr:nvSpPr>
      <xdr:spPr bwMode="auto">
        <a:xfrm>
          <a:off x="0" y="0"/>
          <a:ext cx="5905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Организация: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4098" name="Текст 2"/>
        <xdr:cNvSpPr txBox="1">
          <a:spLocks noChangeArrowheads="1"/>
        </xdr:cNvSpPr>
      </xdr:nvSpPr>
      <xdr:spPr bwMode="auto">
        <a:xfrm>
          <a:off x="590550" y="0"/>
          <a:ext cx="9972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ТОО "Восток-Мунай"                                                                                                                                                                                    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4"/>
  </sheetPr>
  <dimension ref="A1:IA91"/>
  <sheetViews>
    <sheetView topLeftCell="A47" zoomScale="80" zoomScaleNormal="80" workbookViewId="0">
      <selection activeCell="Q74" sqref="Q74"/>
    </sheetView>
  </sheetViews>
  <sheetFormatPr defaultColWidth="8.85546875" defaultRowHeight="12.75" x14ac:dyDescent="0.2"/>
  <cols>
    <col min="1" max="1" width="8.85546875" style="16"/>
    <col min="2" max="2" width="3.5703125" style="1" customWidth="1"/>
    <col min="3" max="3" width="8.85546875" style="1" customWidth="1"/>
    <col min="4" max="4" width="6" style="1" customWidth="1"/>
    <col min="5" max="5" width="17.5703125" style="1" customWidth="1"/>
    <col min="6" max="6" width="16" style="1" customWidth="1"/>
    <col min="7" max="7" width="9.7109375" style="1" customWidth="1"/>
    <col min="8" max="8" width="19.42578125" style="10" customWidth="1"/>
    <col min="9" max="9" width="23.7109375" style="10" customWidth="1"/>
    <col min="10" max="10" width="17.5703125" style="1" customWidth="1"/>
    <col min="11" max="235" width="8.85546875" style="1" customWidth="1"/>
    <col min="236" max="16384" width="8.85546875" style="16"/>
  </cols>
  <sheetData>
    <row r="1" spans="2:235" x14ac:dyDescent="0.2">
      <c r="C1" s="58"/>
      <c r="G1" s="167"/>
      <c r="H1" s="167"/>
      <c r="I1" s="167"/>
    </row>
    <row r="2" spans="2:235" s="2" customFormat="1" ht="12.75" customHeight="1" x14ac:dyDescent="0.2">
      <c r="D2" s="17"/>
      <c r="E2" s="17"/>
      <c r="F2" s="17"/>
      <c r="G2" s="17"/>
      <c r="H2" s="8"/>
      <c r="I2" s="18"/>
    </row>
    <row r="3" spans="2:235" ht="12.75" customHeight="1" x14ac:dyDescent="0.2">
      <c r="B3" s="168" t="s">
        <v>132</v>
      </c>
      <c r="C3" s="168"/>
      <c r="D3" s="168"/>
      <c r="E3" s="168"/>
      <c r="F3" s="157" t="s">
        <v>267</v>
      </c>
      <c r="G3" s="157"/>
      <c r="H3" s="157"/>
      <c r="I3" s="53"/>
    </row>
    <row r="4" spans="2:235" ht="12.75" customHeight="1" x14ac:dyDescent="0.2">
      <c r="B4" s="168" t="s">
        <v>133</v>
      </c>
      <c r="C4" s="168"/>
      <c r="D4" s="168"/>
      <c r="E4" s="168"/>
      <c r="F4" s="158"/>
      <c r="G4" s="158"/>
      <c r="H4" s="158"/>
      <c r="I4" s="53"/>
    </row>
    <row r="5" spans="2:235" ht="12.75" customHeight="1" x14ac:dyDescent="0.2">
      <c r="B5" s="168" t="s">
        <v>1</v>
      </c>
      <c r="C5" s="168"/>
      <c r="D5" s="168"/>
      <c r="E5" s="168"/>
      <c r="F5" s="159" t="s">
        <v>258</v>
      </c>
      <c r="G5" s="159"/>
      <c r="H5" s="159"/>
      <c r="I5" s="56"/>
    </row>
    <row r="6" spans="2:235" ht="12.75" customHeight="1" x14ac:dyDescent="0.2">
      <c r="B6" s="164" t="s">
        <v>2</v>
      </c>
      <c r="C6" s="164"/>
      <c r="D6" s="164"/>
      <c r="E6" s="164"/>
      <c r="F6" s="160" t="s">
        <v>259</v>
      </c>
      <c r="G6" s="160"/>
      <c r="H6" s="160"/>
      <c r="I6" s="24"/>
    </row>
    <row r="7" spans="2:235" ht="13.5" customHeight="1" x14ac:dyDescent="0.2">
      <c r="B7" s="56" t="s">
        <v>261</v>
      </c>
      <c r="C7" s="56"/>
      <c r="D7" s="56"/>
      <c r="E7" s="56"/>
      <c r="F7" s="56"/>
      <c r="G7" s="53"/>
      <c r="H7" s="53"/>
      <c r="I7" s="53"/>
    </row>
    <row r="8" spans="2:235" ht="12.75" customHeight="1" x14ac:dyDescent="0.2">
      <c r="B8" s="56" t="s">
        <v>93</v>
      </c>
      <c r="C8" s="56"/>
      <c r="D8" s="56"/>
      <c r="E8" s="56"/>
      <c r="F8" s="161" t="s">
        <v>266</v>
      </c>
      <c r="G8" s="161"/>
      <c r="H8" s="161"/>
      <c r="I8" s="56"/>
    </row>
    <row r="9" spans="2:235" ht="12.75" customHeight="1" x14ac:dyDescent="0.2">
      <c r="B9" s="164" t="s">
        <v>134</v>
      </c>
      <c r="C9" s="164"/>
      <c r="D9" s="164"/>
      <c r="E9" s="164"/>
      <c r="F9" s="159" t="s">
        <v>268</v>
      </c>
      <c r="G9" s="159"/>
      <c r="H9" s="159"/>
      <c r="I9" s="24"/>
    </row>
    <row r="10" spans="2:235" ht="12.75" customHeight="1" x14ac:dyDescent="0.2">
      <c r="B10" s="59"/>
      <c r="C10" s="59"/>
      <c r="D10" s="59"/>
      <c r="E10" s="59"/>
      <c r="F10" s="95"/>
      <c r="G10" s="96"/>
      <c r="H10" s="95"/>
      <c r="I10" s="24"/>
    </row>
    <row r="11" spans="2:235" ht="12.75" customHeight="1" x14ac:dyDescent="0.2">
      <c r="B11" s="164" t="s">
        <v>135</v>
      </c>
      <c r="C11" s="164"/>
      <c r="D11" s="164"/>
      <c r="E11" s="164"/>
      <c r="F11" s="140" t="s">
        <v>269</v>
      </c>
      <c r="G11" s="140"/>
      <c r="H11" s="140"/>
      <c r="I11" s="24"/>
    </row>
    <row r="12" spans="2:235" ht="12.75" customHeight="1" x14ac:dyDescent="0.2">
      <c r="B12" s="59"/>
      <c r="C12" s="59"/>
      <c r="D12" s="59"/>
      <c r="E12" s="59"/>
      <c r="F12" s="24"/>
      <c r="G12" s="24"/>
      <c r="H12" s="24"/>
      <c r="I12" s="24"/>
    </row>
    <row r="13" spans="2:235" ht="12.75" customHeight="1" x14ac:dyDescent="0.25">
      <c r="B13" s="38"/>
      <c r="C13" s="170" t="s">
        <v>252</v>
      </c>
      <c r="D13" s="170"/>
      <c r="E13" s="170"/>
      <c r="F13" s="170"/>
      <c r="G13" s="170"/>
      <c r="H13" s="170"/>
      <c r="I13" s="39"/>
    </row>
    <row r="14" spans="2:235" ht="12.75" customHeight="1" x14ac:dyDescent="0.25">
      <c r="B14" s="38"/>
      <c r="C14" s="57"/>
      <c r="D14" s="170" t="s">
        <v>273</v>
      </c>
      <c r="E14" s="170"/>
      <c r="F14" s="170"/>
      <c r="G14" s="170"/>
      <c r="H14" s="54"/>
      <c r="I14" s="55"/>
    </row>
    <row r="15" spans="2:235" ht="18.75" customHeight="1" x14ac:dyDescent="0.2">
      <c r="B15" s="40"/>
      <c r="C15" s="40"/>
      <c r="D15" s="169"/>
      <c r="E15" s="169"/>
      <c r="F15" s="169"/>
      <c r="G15" s="169"/>
      <c r="H15" s="169"/>
      <c r="I15" s="41" t="s">
        <v>90</v>
      </c>
    </row>
    <row r="16" spans="2:235" s="23" customFormat="1" ht="41.25" customHeight="1" x14ac:dyDescent="0.2">
      <c r="B16" s="171" t="s">
        <v>3</v>
      </c>
      <c r="C16" s="171"/>
      <c r="D16" s="171"/>
      <c r="E16" s="171"/>
      <c r="F16" s="171"/>
      <c r="G16" s="120" t="s">
        <v>4</v>
      </c>
      <c r="H16" s="121" t="s">
        <v>274</v>
      </c>
      <c r="I16" s="121" t="s">
        <v>272</v>
      </c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  <c r="DC16" s="22"/>
      <c r="DD16" s="22"/>
      <c r="DE16" s="22"/>
      <c r="DF16" s="22"/>
      <c r="DG16" s="22"/>
      <c r="DH16" s="22"/>
      <c r="DI16" s="22"/>
      <c r="DJ16" s="22"/>
      <c r="DK16" s="22"/>
      <c r="DL16" s="22"/>
      <c r="DM16" s="22"/>
      <c r="DN16" s="22"/>
      <c r="DO16" s="22"/>
      <c r="DP16" s="22"/>
      <c r="DQ16" s="22"/>
      <c r="DR16" s="22"/>
      <c r="DS16" s="22"/>
      <c r="DT16" s="22"/>
      <c r="DU16" s="22"/>
      <c r="DV16" s="22"/>
      <c r="DW16" s="22"/>
      <c r="DX16" s="22"/>
      <c r="DY16" s="22"/>
      <c r="DZ16" s="22"/>
      <c r="EA16" s="22"/>
      <c r="EB16" s="22"/>
      <c r="EC16" s="22"/>
      <c r="ED16" s="22"/>
      <c r="EE16" s="22"/>
      <c r="EF16" s="22"/>
      <c r="EG16" s="22"/>
      <c r="EH16" s="22"/>
      <c r="EI16" s="22"/>
      <c r="EJ16" s="22"/>
      <c r="EK16" s="22"/>
      <c r="EL16" s="22"/>
      <c r="EM16" s="22"/>
      <c r="EN16" s="22"/>
      <c r="EO16" s="22"/>
      <c r="EP16" s="22"/>
      <c r="EQ16" s="22"/>
      <c r="ER16" s="22"/>
      <c r="ES16" s="22"/>
      <c r="ET16" s="22"/>
      <c r="EU16" s="22"/>
      <c r="EV16" s="22"/>
      <c r="EW16" s="22"/>
      <c r="EX16" s="22"/>
      <c r="EY16" s="22"/>
      <c r="EZ16" s="22"/>
      <c r="FA16" s="22"/>
      <c r="FB16" s="22"/>
      <c r="FC16" s="22"/>
      <c r="FD16" s="22"/>
      <c r="FE16" s="22"/>
      <c r="FF16" s="22"/>
      <c r="FG16" s="22"/>
      <c r="FH16" s="22"/>
      <c r="FI16" s="22"/>
      <c r="FJ16" s="22"/>
      <c r="FK16" s="22"/>
      <c r="FL16" s="22"/>
      <c r="FM16" s="22"/>
      <c r="FN16" s="22"/>
      <c r="FO16" s="22"/>
      <c r="FP16" s="22"/>
      <c r="FQ16" s="22"/>
      <c r="FR16" s="22"/>
      <c r="FS16" s="22"/>
      <c r="FT16" s="22"/>
      <c r="FU16" s="22"/>
      <c r="FV16" s="22"/>
      <c r="FW16" s="22"/>
      <c r="FX16" s="22"/>
      <c r="FY16" s="22"/>
      <c r="FZ16" s="22"/>
      <c r="GA16" s="22"/>
      <c r="GB16" s="22"/>
      <c r="GC16" s="22"/>
      <c r="GD16" s="22"/>
      <c r="GE16" s="22"/>
      <c r="GF16" s="22"/>
      <c r="GG16" s="22"/>
      <c r="GH16" s="22"/>
      <c r="GI16" s="22"/>
      <c r="GJ16" s="22"/>
      <c r="GK16" s="22"/>
      <c r="GL16" s="22"/>
      <c r="GM16" s="22"/>
      <c r="GN16" s="22"/>
      <c r="GO16" s="22"/>
      <c r="GP16" s="22"/>
      <c r="GQ16" s="22"/>
      <c r="GR16" s="22"/>
      <c r="GS16" s="22"/>
      <c r="GT16" s="22"/>
      <c r="GU16" s="22"/>
      <c r="GV16" s="22"/>
      <c r="GW16" s="22"/>
      <c r="GX16" s="22"/>
      <c r="GY16" s="22"/>
      <c r="GZ16" s="22"/>
      <c r="HA16" s="22"/>
      <c r="HB16" s="22"/>
      <c r="HC16" s="22"/>
      <c r="HD16" s="22"/>
      <c r="HE16" s="22"/>
      <c r="HF16" s="22"/>
      <c r="HG16" s="22"/>
      <c r="HH16" s="22"/>
      <c r="HI16" s="22"/>
      <c r="HJ16" s="22"/>
      <c r="HK16" s="22"/>
      <c r="HL16" s="22"/>
      <c r="HM16" s="22"/>
      <c r="HN16" s="22"/>
      <c r="HO16" s="22"/>
      <c r="HP16" s="22"/>
      <c r="HQ16" s="22"/>
      <c r="HR16" s="22"/>
      <c r="HS16" s="22"/>
      <c r="HT16" s="22"/>
      <c r="HU16" s="22"/>
      <c r="HV16" s="22"/>
      <c r="HW16" s="22"/>
      <c r="HX16" s="22"/>
      <c r="HY16" s="22"/>
      <c r="HZ16" s="22"/>
      <c r="IA16" s="22"/>
    </row>
    <row r="17" spans="2:10" ht="12.75" customHeight="1" x14ac:dyDescent="0.2">
      <c r="B17" s="165" t="s">
        <v>94</v>
      </c>
      <c r="C17" s="165"/>
      <c r="D17" s="165"/>
      <c r="E17" s="165"/>
      <c r="F17" s="165"/>
      <c r="G17" s="119"/>
      <c r="H17" s="100"/>
      <c r="I17" s="100"/>
    </row>
    <row r="18" spans="2:10" ht="12.75" customHeight="1" x14ac:dyDescent="0.2">
      <c r="B18" s="162" t="s">
        <v>95</v>
      </c>
      <c r="C18" s="162"/>
      <c r="D18" s="162"/>
      <c r="E18" s="162"/>
      <c r="F18" s="162"/>
      <c r="G18" s="19" t="s">
        <v>5</v>
      </c>
      <c r="H18" s="77">
        <v>93760</v>
      </c>
      <c r="I18" s="77">
        <v>30770</v>
      </c>
    </row>
    <row r="19" spans="2:10" ht="12.75" customHeight="1" x14ac:dyDescent="0.2">
      <c r="B19" s="162" t="s">
        <v>96</v>
      </c>
      <c r="C19" s="162"/>
      <c r="D19" s="162"/>
      <c r="E19" s="162"/>
      <c r="F19" s="162"/>
      <c r="G19" s="19" t="s">
        <v>6</v>
      </c>
      <c r="H19" s="77"/>
      <c r="I19" s="77"/>
    </row>
    <row r="20" spans="2:10" ht="12.75" customHeight="1" x14ac:dyDescent="0.2">
      <c r="B20" s="162" t="s">
        <v>97</v>
      </c>
      <c r="C20" s="162"/>
      <c r="D20" s="162"/>
      <c r="E20" s="162"/>
      <c r="F20" s="162"/>
      <c r="G20" s="19" t="s">
        <v>7</v>
      </c>
      <c r="H20" s="77"/>
      <c r="I20" s="77"/>
    </row>
    <row r="21" spans="2:10" ht="24" customHeight="1" x14ac:dyDescent="0.2">
      <c r="B21" s="163" t="s">
        <v>98</v>
      </c>
      <c r="C21" s="163"/>
      <c r="D21" s="163"/>
      <c r="E21" s="163"/>
      <c r="F21" s="163"/>
      <c r="G21" s="19" t="s">
        <v>9</v>
      </c>
      <c r="H21" s="77"/>
      <c r="I21" s="77"/>
    </row>
    <row r="22" spans="2:10" x14ac:dyDescent="0.2">
      <c r="B22" s="162" t="s">
        <v>99</v>
      </c>
      <c r="C22" s="162"/>
      <c r="D22" s="162"/>
      <c r="E22" s="162"/>
      <c r="F22" s="162"/>
      <c r="G22" s="19" t="s">
        <v>10</v>
      </c>
      <c r="H22" s="77"/>
      <c r="I22" s="77"/>
    </row>
    <row r="23" spans="2:10" ht="12.75" customHeight="1" x14ac:dyDescent="0.2">
      <c r="B23" s="162" t="s">
        <v>100</v>
      </c>
      <c r="C23" s="162"/>
      <c r="D23" s="162"/>
      <c r="E23" s="162"/>
      <c r="F23" s="162"/>
      <c r="G23" s="19" t="s">
        <v>11</v>
      </c>
      <c r="H23" s="86">
        <v>13979850</v>
      </c>
      <c r="I23" s="77">
        <v>14089688</v>
      </c>
    </row>
    <row r="24" spans="2:10" ht="12.75" customHeight="1" x14ac:dyDescent="0.2">
      <c r="B24" s="162" t="s">
        <v>101</v>
      </c>
      <c r="C24" s="162"/>
      <c r="D24" s="162"/>
      <c r="E24" s="162"/>
      <c r="F24" s="162"/>
      <c r="G24" s="19" t="s">
        <v>13</v>
      </c>
      <c r="H24" s="77">
        <v>110200</v>
      </c>
      <c r="I24" s="77">
        <v>68004</v>
      </c>
    </row>
    <row r="25" spans="2:10" ht="12.75" customHeight="1" x14ac:dyDescent="0.2">
      <c r="B25" s="162" t="s">
        <v>102</v>
      </c>
      <c r="C25" s="162"/>
      <c r="D25" s="162"/>
      <c r="E25" s="162"/>
      <c r="F25" s="162"/>
      <c r="G25" s="52" t="s">
        <v>103</v>
      </c>
      <c r="H25" s="77"/>
      <c r="I25" s="77"/>
    </row>
    <row r="26" spans="2:10" ht="12.75" customHeight="1" x14ac:dyDescent="0.2">
      <c r="B26" s="162" t="s">
        <v>8</v>
      </c>
      <c r="C26" s="162"/>
      <c r="D26" s="162"/>
      <c r="E26" s="162"/>
      <c r="F26" s="162"/>
      <c r="G26" s="52" t="s">
        <v>104</v>
      </c>
      <c r="H26" s="77">
        <v>29328</v>
      </c>
      <c r="I26" s="77">
        <v>14445</v>
      </c>
    </row>
    <row r="27" spans="2:10" ht="16.5" customHeight="1" x14ac:dyDescent="0.2">
      <c r="B27" s="162" t="s">
        <v>12</v>
      </c>
      <c r="C27" s="162"/>
      <c r="D27" s="162"/>
      <c r="E27" s="162"/>
      <c r="F27" s="162"/>
      <c r="G27" s="52" t="s">
        <v>105</v>
      </c>
      <c r="H27" s="77">
        <v>198364</v>
      </c>
      <c r="I27" s="77">
        <v>156821</v>
      </c>
    </row>
    <row r="28" spans="2:10" ht="18.75" customHeight="1" x14ac:dyDescent="0.2">
      <c r="B28" s="165" t="s">
        <v>106</v>
      </c>
      <c r="C28" s="165"/>
      <c r="D28" s="165"/>
      <c r="E28" s="165"/>
      <c r="F28" s="165"/>
      <c r="G28" s="20" t="s">
        <v>14</v>
      </c>
      <c r="H28" s="78">
        <f>SUM(H18:H27)</f>
        <v>14411502</v>
      </c>
      <c r="I28" s="78">
        <f>SUM(I18:I27)</f>
        <v>14359728</v>
      </c>
      <c r="J28" s="98"/>
    </row>
    <row r="29" spans="2:10" ht="12.75" customHeight="1" x14ac:dyDescent="0.2">
      <c r="B29" s="165" t="s">
        <v>107</v>
      </c>
      <c r="C29" s="165"/>
      <c r="D29" s="165"/>
      <c r="E29" s="165"/>
      <c r="F29" s="165"/>
      <c r="G29" s="20">
        <v>101</v>
      </c>
      <c r="H29" s="78">
        <v>0</v>
      </c>
      <c r="I29" s="78">
        <v>345852</v>
      </c>
    </row>
    <row r="30" spans="2:10" ht="12.75" customHeight="1" x14ac:dyDescent="0.2">
      <c r="B30" s="165" t="s">
        <v>15</v>
      </c>
      <c r="C30" s="165"/>
      <c r="D30" s="165"/>
      <c r="E30" s="165"/>
      <c r="F30" s="165"/>
      <c r="G30" s="119"/>
      <c r="H30" s="79"/>
      <c r="I30" s="79"/>
    </row>
    <row r="31" spans="2:10" ht="12.75" customHeight="1" x14ac:dyDescent="0.2">
      <c r="B31" s="162" t="s">
        <v>96</v>
      </c>
      <c r="C31" s="162"/>
      <c r="D31" s="162"/>
      <c r="E31" s="162"/>
      <c r="F31" s="162"/>
      <c r="G31" s="19">
        <v>110</v>
      </c>
      <c r="H31" s="77">
        <v>0</v>
      </c>
      <c r="I31" s="77"/>
    </row>
    <row r="32" spans="2:10" ht="12.75" customHeight="1" x14ac:dyDescent="0.2">
      <c r="B32" s="162" t="s">
        <v>97</v>
      </c>
      <c r="C32" s="162"/>
      <c r="D32" s="162"/>
      <c r="E32" s="162"/>
      <c r="F32" s="162"/>
      <c r="G32" s="19">
        <v>111</v>
      </c>
      <c r="H32" s="77">
        <v>0</v>
      </c>
      <c r="I32" s="77"/>
    </row>
    <row r="33" spans="1:9" ht="24.75" customHeight="1" x14ac:dyDescent="0.2">
      <c r="B33" s="163" t="s">
        <v>98</v>
      </c>
      <c r="C33" s="163"/>
      <c r="D33" s="163"/>
      <c r="E33" s="163"/>
      <c r="F33" s="163"/>
      <c r="G33" s="19">
        <v>112</v>
      </c>
      <c r="H33" s="77">
        <v>0</v>
      </c>
      <c r="I33" s="77"/>
    </row>
    <row r="34" spans="1:9" ht="12.75" customHeight="1" x14ac:dyDescent="0.2">
      <c r="B34" s="162" t="s">
        <v>99</v>
      </c>
      <c r="C34" s="162"/>
      <c r="D34" s="162"/>
      <c r="E34" s="162"/>
      <c r="F34" s="162"/>
      <c r="G34" s="19">
        <v>113</v>
      </c>
      <c r="H34" s="77">
        <v>0</v>
      </c>
      <c r="I34" s="77"/>
    </row>
    <row r="35" spans="1:9" ht="12.75" customHeight="1" x14ac:dyDescent="0.2">
      <c r="B35" s="162" t="s">
        <v>108</v>
      </c>
      <c r="C35" s="162"/>
      <c r="D35" s="162"/>
      <c r="E35" s="162"/>
      <c r="F35" s="162"/>
      <c r="G35" s="19">
        <v>114</v>
      </c>
      <c r="H35" s="77">
        <v>0</v>
      </c>
      <c r="I35" s="77"/>
    </row>
    <row r="36" spans="1:9" ht="12.75" customHeight="1" x14ac:dyDescent="0.2">
      <c r="B36" s="162" t="s">
        <v>109</v>
      </c>
      <c r="C36" s="162"/>
      <c r="D36" s="162"/>
      <c r="E36" s="162"/>
      <c r="F36" s="162"/>
      <c r="G36" s="19">
        <v>115</v>
      </c>
      <c r="H36" s="77">
        <v>4161196</v>
      </c>
      <c r="I36" s="77">
        <v>4161576</v>
      </c>
    </row>
    <row r="37" spans="1:9" ht="12.75" customHeight="1" x14ac:dyDescent="0.2">
      <c r="B37" s="162" t="s">
        <v>18</v>
      </c>
      <c r="C37" s="162"/>
      <c r="D37" s="162"/>
      <c r="E37" s="162"/>
      <c r="F37" s="162"/>
      <c r="G37" s="19">
        <v>116</v>
      </c>
      <c r="H37" s="86"/>
      <c r="I37" s="86">
        <v>0</v>
      </c>
    </row>
    <row r="38" spans="1:9" x14ac:dyDescent="0.2">
      <c r="B38" s="162" t="s">
        <v>110</v>
      </c>
      <c r="C38" s="162"/>
      <c r="D38" s="162"/>
      <c r="E38" s="162"/>
      <c r="F38" s="162"/>
      <c r="G38" s="19">
        <v>117</v>
      </c>
      <c r="H38" s="86"/>
      <c r="I38" s="86"/>
    </row>
    <row r="39" spans="1:9" ht="12.75" customHeight="1" x14ac:dyDescent="0.2">
      <c r="B39" s="162" t="s">
        <v>21</v>
      </c>
      <c r="C39" s="162"/>
      <c r="D39" s="162"/>
      <c r="E39" s="162"/>
      <c r="F39" s="162"/>
      <c r="G39" s="19">
        <v>118</v>
      </c>
      <c r="H39" s="86">
        <v>1595156</v>
      </c>
      <c r="I39" s="86">
        <v>35966</v>
      </c>
    </row>
    <row r="40" spans="1:9" s="1" customFormat="1" ht="12.75" customHeight="1" x14ac:dyDescent="0.2">
      <c r="A40" s="155"/>
      <c r="B40" s="162" t="s">
        <v>23</v>
      </c>
      <c r="C40" s="162"/>
      <c r="D40" s="162"/>
      <c r="E40" s="162"/>
      <c r="F40" s="162"/>
      <c r="G40" s="19">
        <v>119</v>
      </c>
      <c r="H40" s="77"/>
      <c r="I40" s="77"/>
    </row>
    <row r="41" spans="1:9" s="1" customFormat="1" ht="12.75" customHeight="1" x14ac:dyDescent="0.2">
      <c r="A41" s="155"/>
      <c r="B41" s="162" t="s">
        <v>25</v>
      </c>
      <c r="C41" s="162"/>
      <c r="D41" s="162"/>
      <c r="E41" s="162"/>
      <c r="F41" s="162"/>
      <c r="G41" s="19">
        <v>120</v>
      </c>
      <c r="H41" s="77">
        <v>30342</v>
      </c>
      <c r="I41" s="77"/>
    </row>
    <row r="42" spans="1:9" s="1" customFormat="1" ht="12.75" customHeight="1" x14ac:dyDescent="0.2">
      <c r="A42" s="155"/>
      <c r="B42" s="162" t="s">
        <v>27</v>
      </c>
      <c r="C42" s="162"/>
      <c r="D42" s="162"/>
      <c r="E42" s="162"/>
      <c r="F42" s="162"/>
      <c r="G42" s="19">
        <v>121</v>
      </c>
      <c r="H42" s="86">
        <v>1940876</v>
      </c>
      <c r="I42" s="86">
        <v>84</v>
      </c>
    </row>
    <row r="43" spans="1:9" s="1" customFormat="1" ht="12.75" customHeight="1" x14ac:dyDescent="0.2">
      <c r="A43" s="155"/>
      <c r="B43" s="162" t="s">
        <v>29</v>
      </c>
      <c r="C43" s="162"/>
      <c r="D43" s="162"/>
      <c r="E43" s="162"/>
      <c r="F43" s="162"/>
      <c r="G43" s="19">
        <v>122</v>
      </c>
      <c r="H43" s="86">
        <v>182298</v>
      </c>
      <c r="I43" s="86">
        <v>182298</v>
      </c>
    </row>
    <row r="44" spans="1:9" s="1" customFormat="1" ht="12.75" customHeight="1" x14ac:dyDescent="0.2">
      <c r="A44" s="155"/>
      <c r="B44" s="162" t="s">
        <v>30</v>
      </c>
      <c r="C44" s="162"/>
      <c r="D44" s="162"/>
      <c r="E44" s="162"/>
      <c r="F44" s="162"/>
      <c r="G44" s="19">
        <v>123</v>
      </c>
      <c r="H44" s="77">
        <v>26808422</v>
      </c>
      <c r="I44" s="77">
        <v>30433116</v>
      </c>
    </row>
    <row r="45" spans="1:9" s="1" customFormat="1" ht="12.75" customHeight="1" x14ac:dyDescent="0.2">
      <c r="A45" s="155"/>
      <c r="B45" s="165" t="s">
        <v>111</v>
      </c>
      <c r="C45" s="165"/>
      <c r="D45" s="165"/>
      <c r="E45" s="165"/>
      <c r="F45" s="165"/>
      <c r="G45" s="20" t="s">
        <v>31</v>
      </c>
      <c r="H45" s="78">
        <f>SUM(H31:H44)</f>
        <v>34718290</v>
      </c>
      <c r="I45" s="78">
        <f>SUM(I31:I44)</f>
        <v>34813040</v>
      </c>
    </row>
    <row r="46" spans="1:9" s="1" customFormat="1" ht="24.75" customHeight="1" x14ac:dyDescent="0.2">
      <c r="A46" s="155"/>
      <c r="B46" s="166" t="s">
        <v>32</v>
      </c>
      <c r="C46" s="166"/>
      <c r="D46" s="166"/>
      <c r="E46" s="166"/>
      <c r="F46" s="166"/>
      <c r="G46" s="122"/>
      <c r="H46" s="111">
        <f>H28+H29+H45</f>
        <v>49129792</v>
      </c>
      <c r="I46" s="111">
        <f>I28+I29+I45</f>
        <v>49518620</v>
      </c>
    </row>
    <row r="47" spans="1:9" s="1" customFormat="1" ht="27" customHeight="1" x14ac:dyDescent="0.2">
      <c r="A47" s="155"/>
      <c r="B47" s="171" t="s">
        <v>91</v>
      </c>
      <c r="C47" s="171"/>
      <c r="D47" s="171"/>
      <c r="E47" s="171"/>
      <c r="F47" s="171"/>
      <c r="G47" s="123" t="s">
        <v>92</v>
      </c>
      <c r="H47" s="121" t="s">
        <v>274</v>
      </c>
      <c r="I47" s="121" t="s">
        <v>272</v>
      </c>
    </row>
    <row r="48" spans="1:9" s="1" customFormat="1" ht="12.75" customHeight="1" x14ac:dyDescent="0.2">
      <c r="A48" s="155"/>
      <c r="B48" s="165" t="s">
        <v>33</v>
      </c>
      <c r="C48" s="165"/>
      <c r="D48" s="165"/>
      <c r="E48" s="165"/>
      <c r="F48" s="165"/>
      <c r="G48" s="119"/>
      <c r="H48" s="77"/>
      <c r="I48" s="77"/>
    </row>
    <row r="49" spans="1:9" s="1" customFormat="1" ht="12.75" customHeight="1" x14ac:dyDescent="0.2">
      <c r="A49" s="155"/>
      <c r="B49" s="162" t="s">
        <v>112</v>
      </c>
      <c r="C49" s="162"/>
      <c r="D49" s="162"/>
      <c r="E49" s="162"/>
      <c r="F49" s="162"/>
      <c r="G49" s="19">
        <v>210</v>
      </c>
      <c r="H49" s="77"/>
      <c r="I49" s="77"/>
    </row>
    <row r="50" spans="1:9" s="1" customFormat="1" ht="12.75" customHeight="1" x14ac:dyDescent="0.2">
      <c r="A50" s="155"/>
      <c r="B50" s="162" t="s">
        <v>97</v>
      </c>
      <c r="C50" s="162"/>
      <c r="D50" s="162"/>
      <c r="E50" s="162"/>
      <c r="F50" s="162"/>
      <c r="G50" s="19">
        <v>211</v>
      </c>
      <c r="H50" s="77">
        <v>1872050</v>
      </c>
      <c r="I50" s="77">
        <v>1417962</v>
      </c>
    </row>
    <row r="51" spans="1:9" s="1" customFormat="1" ht="12.75" customHeight="1" x14ac:dyDescent="0.2">
      <c r="A51" s="155"/>
      <c r="B51" s="162" t="s">
        <v>113</v>
      </c>
      <c r="C51" s="162"/>
      <c r="D51" s="162"/>
      <c r="E51" s="162"/>
      <c r="F51" s="162"/>
      <c r="G51" s="19">
        <v>212</v>
      </c>
      <c r="H51" s="77"/>
      <c r="I51" s="77"/>
    </row>
    <row r="52" spans="1:9" s="1" customFormat="1" ht="12.75" customHeight="1" x14ac:dyDescent="0.2">
      <c r="A52" s="155"/>
      <c r="B52" s="162" t="s">
        <v>114</v>
      </c>
      <c r="C52" s="162"/>
      <c r="D52" s="162"/>
      <c r="E52" s="162"/>
      <c r="F52" s="162"/>
      <c r="G52" s="19">
        <v>213</v>
      </c>
      <c r="H52" s="86">
        <v>10106342</v>
      </c>
      <c r="I52" s="86">
        <v>10438041</v>
      </c>
    </row>
    <row r="53" spans="1:9" s="1" customFormat="1" x14ac:dyDescent="0.2">
      <c r="A53" s="155"/>
      <c r="B53" s="162" t="s">
        <v>115</v>
      </c>
      <c r="C53" s="162"/>
      <c r="D53" s="162"/>
      <c r="E53" s="162"/>
      <c r="F53" s="162"/>
      <c r="G53" s="19">
        <v>214</v>
      </c>
      <c r="H53" s="77">
        <v>12096</v>
      </c>
      <c r="I53" s="77">
        <v>12184</v>
      </c>
    </row>
    <row r="54" spans="1:9" s="1" customFormat="1" x14ac:dyDescent="0.2">
      <c r="A54" s="155"/>
      <c r="B54" s="162" t="s">
        <v>116</v>
      </c>
      <c r="C54" s="162"/>
      <c r="D54" s="162"/>
      <c r="E54" s="162"/>
      <c r="F54" s="162"/>
      <c r="G54" s="19">
        <v>215</v>
      </c>
      <c r="H54" s="77"/>
      <c r="I54" s="77">
        <v>2360</v>
      </c>
    </row>
    <row r="55" spans="1:9" s="1" customFormat="1" x14ac:dyDescent="0.2">
      <c r="A55" s="155"/>
      <c r="B55" s="162" t="s">
        <v>117</v>
      </c>
      <c r="C55" s="162"/>
      <c r="D55" s="162"/>
      <c r="E55" s="162"/>
      <c r="F55" s="162"/>
      <c r="G55" s="19">
        <v>216</v>
      </c>
      <c r="H55" s="77">
        <v>5617</v>
      </c>
      <c r="I55" s="77">
        <v>1659</v>
      </c>
    </row>
    <row r="56" spans="1:9" s="1" customFormat="1" x14ac:dyDescent="0.2">
      <c r="A56" s="155"/>
      <c r="B56" s="162" t="s">
        <v>35</v>
      </c>
      <c r="C56" s="162"/>
      <c r="D56" s="162"/>
      <c r="E56" s="162"/>
      <c r="F56" s="162"/>
      <c r="G56" s="19">
        <v>217</v>
      </c>
      <c r="H56" s="86">
        <v>19882</v>
      </c>
      <c r="I56" s="77">
        <v>12440</v>
      </c>
    </row>
    <row r="57" spans="1:9" s="1" customFormat="1" ht="12.75" customHeight="1" x14ac:dyDescent="0.2">
      <c r="A57" s="155"/>
      <c r="B57" s="172" t="s">
        <v>118</v>
      </c>
      <c r="C57" s="172"/>
      <c r="D57" s="172"/>
      <c r="E57" s="172"/>
      <c r="F57" s="172"/>
      <c r="G57" s="20" t="s">
        <v>36</v>
      </c>
      <c r="H57" s="78">
        <f>SUM(H49:H56)</f>
        <v>12015987</v>
      </c>
      <c r="I57" s="78">
        <f>SUM(I49:I56)</f>
        <v>11884646</v>
      </c>
    </row>
    <row r="58" spans="1:9" s="1" customFormat="1" ht="30" customHeight="1" x14ac:dyDescent="0.2">
      <c r="A58" s="155"/>
      <c r="B58" s="173" t="s">
        <v>119</v>
      </c>
      <c r="C58" s="173"/>
      <c r="D58" s="173"/>
      <c r="E58" s="173"/>
      <c r="F58" s="173"/>
      <c r="G58" s="20">
        <v>301</v>
      </c>
      <c r="H58" s="78">
        <v>0</v>
      </c>
      <c r="I58" s="78"/>
    </row>
    <row r="59" spans="1:9" ht="12.75" customHeight="1" x14ac:dyDescent="0.2">
      <c r="B59" s="165" t="s">
        <v>37</v>
      </c>
      <c r="C59" s="165"/>
      <c r="D59" s="165"/>
      <c r="E59" s="165"/>
      <c r="F59" s="165"/>
      <c r="G59" s="119"/>
      <c r="H59" s="77"/>
      <c r="I59" s="77"/>
    </row>
    <row r="60" spans="1:9" ht="12.75" customHeight="1" x14ac:dyDescent="0.2">
      <c r="B60" s="162" t="s">
        <v>112</v>
      </c>
      <c r="C60" s="162"/>
      <c r="D60" s="162"/>
      <c r="E60" s="162"/>
      <c r="F60" s="162"/>
      <c r="G60" s="19">
        <v>310</v>
      </c>
      <c r="H60" s="86">
        <v>3097419</v>
      </c>
      <c r="I60" s="86">
        <v>3000000</v>
      </c>
    </row>
    <row r="61" spans="1:9" ht="12.75" customHeight="1" x14ac:dyDescent="0.2">
      <c r="B61" s="162" t="s">
        <v>97</v>
      </c>
      <c r="C61" s="162"/>
      <c r="D61" s="162"/>
      <c r="E61" s="162"/>
      <c r="F61" s="162"/>
      <c r="G61" s="19">
        <v>311</v>
      </c>
      <c r="H61" s="77"/>
      <c r="I61" s="77"/>
    </row>
    <row r="62" spans="1:9" ht="12.75" customHeight="1" x14ac:dyDescent="0.2">
      <c r="B62" s="162" t="s">
        <v>120</v>
      </c>
      <c r="C62" s="162"/>
      <c r="D62" s="162"/>
      <c r="E62" s="162"/>
      <c r="F62" s="162"/>
      <c r="G62" s="19">
        <v>312</v>
      </c>
      <c r="H62" s="77">
        <v>13027873</v>
      </c>
      <c r="I62" s="77">
        <v>13015366</v>
      </c>
    </row>
    <row r="63" spans="1:9" ht="12.75" customHeight="1" x14ac:dyDescent="0.2">
      <c r="B63" s="162" t="s">
        <v>121</v>
      </c>
      <c r="C63" s="162"/>
      <c r="D63" s="162"/>
      <c r="E63" s="162"/>
      <c r="F63" s="162"/>
      <c r="G63" s="19">
        <v>313</v>
      </c>
      <c r="H63" s="77">
        <v>417985</v>
      </c>
      <c r="I63" s="77">
        <v>417985</v>
      </c>
    </row>
    <row r="64" spans="1:9" ht="12.75" customHeight="1" x14ac:dyDescent="0.2">
      <c r="B64" s="162" t="s">
        <v>122</v>
      </c>
      <c r="C64" s="162"/>
      <c r="D64" s="162"/>
      <c r="E64" s="162"/>
      <c r="F64" s="162"/>
      <c r="G64" s="19">
        <v>314</v>
      </c>
      <c r="H64" s="77">
        <v>22431</v>
      </c>
      <c r="I64" s="77">
        <v>20619</v>
      </c>
    </row>
    <row r="65" spans="2:235" ht="12.75" customHeight="1" x14ac:dyDescent="0.2">
      <c r="B65" s="162" t="s">
        <v>41</v>
      </c>
      <c r="C65" s="162"/>
      <c r="D65" s="162"/>
      <c r="E65" s="162"/>
      <c r="F65" s="162"/>
      <c r="G65" s="19">
        <v>315</v>
      </c>
      <c r="H65" s="77"/>
      <c r="I65" s="77"/>
    </row>
    <row r="66" spans="2:235" ht="12.75" customHeight="1" x14ac:dyDescent="0.2">
      <c r="B66" s="162" t="s">
        <v>43</v>
      </c>
      <c r="C66" s="162"/>
      <c r="D66" s="162"/>
      <c r="E66" s="162"/>
      <c r="F66" s="162"/>
      <c r="G66" s="19">
        <v>316</v>
      </c>
      <c r="H66" s="77">
        <v>3718096</v>
      </c>
      <c r="I66" s="77">
        <v>3718096</v>
      </c>
    </row>
    <row r="67" spans="2:235" ht="12.75" customHeight="1" x14ac:dyDescent="0.2">
      <c r="B67" s="172" t="s">
        <v>123</v>
      </c>
      <c r="C67" s="172"/>
      <c r="D67" s="172"/>
      <c r="E67" s="172"/>
      <c r="F67" s="172"/>
      <c r="G67" s="20" t="s">
        <v>45</v>
      </c>
      <c r="H67" s="78">
        <f>SUM(H60:H66)</f>
        <v>20283804</v>
      </c>
      <c r="I67" s="78">
        <f>SUM(I60:I66)</f>
        <v>20172066</v>
      </c>
    </row>
    <row r="68" spans="2:235" ht="12.75" customHeight="1" x14ac:dyDescent="0.2">
      <c r="B68" s="165" t="s">
        <v>46</v>
      </c>
      <c r="C68" s="165"/>
      <c r="D68" s="165"/>
      <c r="E68" s="165"/>
      <c r="F68" s="165"/>
      <c r="G68" s="119"/>
      <c r="H68" s="77"/>
      <c r="I68" s="77"/>
    </row>
    <row r="69" spans="2:235" x14ac:dyDescent="0.2">
      <c r="B69" s="162" t="s">
        <v>126</v>
      </c>
      <c r="C69" s="162"/>
      <c r="D69" s="162"/>
      <c r="E69" s="162"/>
      <c r="F69" s="162"/>
      <c r="G69" s="19">
        <v>410</v>
      </c>
      <c r="H69" s="86">
        <v>33499625</v>
      </c>
      <c r="I69" s="101">
        <v>33499625</v>
      </c>
    </row>
    <row r="70" spans="2:235" x14ac:dyDescent="0.2">
      <c r="B70" s="162" t="s">
        <v>247</v>
      </c>
      <c r="C70" s="162"/>
      <c r="D70" s="162"/>
      <c r="E70" s="162"/>
      <c r="F70" s="162"/>
      <c r="G70" s="52" t="s">
        <v>124</v>
      </c>
      <c r="H70" s="86">
        <v>-3718096</v>
      </c>
      <c r="I70" s="101">
        <v>-3718096</v>
      </c>
    </row>
    <row r="71" spans="2:235" x14ac:dyDescent="0.2">
      <c r="B71" s="162" t="s">
        <v>49</v>
      </c>
      <c r="C71" s="162"/>
      <c r="D71" s="162"/>
      <c r="E71" s="162"/>
      <c r="F71" s="162"/>
      <c r="G71" s="19">
        <v>412</v>
      </c>
      <c r="H71" s="86">
        <v>-618111</v>
      </c>
      <c r="I71" s="101">
        <v>-618111</v>
      </c>
    </row>
    <row r="72" spans="2:235" x14ac:dyDescent="0.2">
      <c r="B72" s="162" t="s">
        <v>50</v>
      </c>
      <c r="C72" s="162"/>
      <c r="D72" s="162"/>
      <c r="E72" s="162"/>
      <c r="F72" s="162"/>
      <c r="G72" s="52" t="s">
        <v>125</v>
      </c>
      <c r="H72" s="86">
        <v>-624475</v>
      </c>
      <c r="I72" s="101">
        <v>-624475</v>
      </c>
    </row>
    <row r="73" spans="2:235" x14ac:dyDescent="0.2">
      <c r="B73" s="162" t="s">
        <v>127</v>
      </c>
      <c r="C73" s="162"/>
      <c r="D73" s="162"/>
      <c r="E73" s="162"/>
      <c r="F73" s="162"/>
      <c r="G73" s="19">
        <v>414</v>
      </c>
      <c r="H73" s="86">
        <v>-11638082</v>
      </c>
      <c r="I73" s="101">
        <v>-11007228</v>
      </c>
    </row>
    <row r="74" spans="2:235" ht="27.75" customHeight="1" x14ac:dyDescent="0.2">
      <c r="B74" s="173" t="s">
        <v>128</v>
      </c>
      <c r="C74" s="173"/>
      <c r="D74" s="173"/>
      <c r="E74" s="173"/>
      <c r="F74" s="173"/>
      <c r="G74" s="20">
        <v>420</v>
      </c>
      <c r="H74" s="102">
        <f>SUM(H69:H73)</f>
        <v>16900861</v>
      </c>
      <c r="I74" s="102">
        <f>SUM(I69:I73)</f>
        <v>17531715</v>
      </c>
    </row>
    <row r="75" spans="2:235" x14ac:dyDescent="0.2">
      <c r="B75" s="165" t="s">
        <v>129</v>
      </c>
      <c r="C75" s="165"/>
      <c r="D75" s="165"/>
      <c r="E75" s="165"/>
      <c r="F75" s="165"/>
      <c r="G75" s="20">
        <v>421</v>
      </c>
      <c r="H75" s="86">
        <v>-70860</v>
      </c>
      <c r="I75" s="101">
        <v>-69807</v>
      </c>
      <c r="J75" s="99"/>
    </row>
    <row r="76" spans="2:235" x14ac:dyDescent="0.2">
      <c r="B76" s="165" t="s">
        <v>130</v>
      </c>
      <c r="C76" s="165"/>
      <c r="D76" s="165"/>
      <c r="E76" s="165"/>
      <c r="F76" s="165"/>
      <c r="G76" s="20">
        <v>500</v>
      </c>
      <c r="H76" s="156">
        <f>H74+H75</f>
        <v>16830001</v>
      </c>
      <c r="I76" s="102">
        <f>SUM(I74:I75)</f>
        <v>17461908</v>
      </c>
    </row>
    <row r="77" spans="2:235" x14ac:dyDescent="0.2">
      <c r="B77" s="177" t="s">
        <v>237</v>
      </c>
      <c r="C77" s="177"/>
      <c r="D77" s="177"/>
      <c r="E77" s="177"/>
      <c r="F77" s="177"/>
      <c r="G77" s="20" t="s">
        <v>52</v>
      </c>
      <c r="H77" s="103">
        <v>0.5</v>
      </c>
      <c r="I77" s="104">
        <v>0.7</v>
      </c>
      <c r="J77" s="99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64"/>
      <c r="AO77" s="64"/>
      <c r="AP77" s="64"/>
      <c r="AQ77" s="64"/>
      <c r="AR77" s="64"/>
      <c r="AS77" s="64"/>
      <c r="AT77" s="64"/>
      <c r="AU77" s="64"/>
      <c r="AV77" s="64"/>
      <c r="AW77" s="64"/>
      <c r="AX77" s="64"/>
      <c r="AY77" s="64"/>
      <c r="AZ77" s="64"/>
      <c r="BA77" s="64"/>
      <c r="BB77" s="64"/>
      <c r="BC77" s="64"/>
      <c r="BD77" s="64"/>
      <c r="BE77" s="64"/>
      <c r="BF77" s="64"/>
      <c r="BG77" s="64"/>
      <c r="BH77" s="64"/>
      <c r="BI77" s="64"/>
      <c r="BJ77" s="64"/>
      <c r="BK77" s="64"/>
      <c r="BL77" s="64"/>
      <c r="BM77" s="64"/>
      <c r="BN77" s="64"/>
      <c r="BO77" s="64"/>
      <c r="BP77" s="64"/>
      <c r="BQ77" s="64"/>
      <c r="BR77" s="64"/>
      <c r="BS77" s="64"/>
      <c r="BT77" s="64"/>
      <c r="BU77" s="64"/>
      <c r="BV77" s="64"/>
      <c r="BW77" s="64"/>
      <c r="BX77" s="64"/>
      <c r="BY77" s="64"/>
      <c r="BZ77" s="64"/>
      <c r="CA77" s="64"/>
      <c r="CB77" s="64"/>
      <c r="CC77" s="64"/>
      <c r="CD77" s="64"/>
      <c r="CE77" s="64"/>
      <c r="CF77" s="64"/>
      <c r="CG77" s="64"/>
      <c r="CH77" s="64"/>
      <c r="CI77" s="64"/>
      <c r="CJ77" s="64"/>
      <c r="CK77" s="64"/>
      <c r="CL77" s="64"/>
      <c r="CM77" s="64"/>
      <c r="CN77" s="64"/>
      <c r="CO77" s="64"/>
      <c r="CP77" s="64"/>
      <c r="CQ77" s="64"/>
      <c r="CR77" s="64"/>
      <c r="CS77" s="64"/>
      <c r="CT77" s="64"/>
      <c r="CU77" s="64"/>
      <c r="CV77" s="64"/>
      <c r="CW77" s="64"/>
      <c r="CX77" s="64"/>
      <c r="CY77" s="64"/>
      <c r="CZ77" s="64"/>
      <c r="DA77" s="64"/>
      <c r="DB77" s="64"/>
      <c r="DC77" s="64"/>
      <c r="DD77" s="64"/>
      <c r="DE77" s="64"/>
      <c r="DF77" s="64"/>
      <c r="DG77" s="64"/>
      <c r="DH77" s="64"/>
      <c r="DI77" s="64"/>
      <c r="DJ77" s="64"/>
      <c r="DK77" s="64"/>
      <c r="DL77" s="64"/>
      <c r="DM77" s="64"/>
      <c r="DN77" s="64"/>
      <c r="DO77" s="64"/>
      <c r="DP77" s="64"/>
      <c r="DQ77" s="64"/>
      <c r="DR77" s="64"/>
      <c r="DS77" s="64"/>
      <c r="DT77" s="64"/>
      <c r="DU77" s="64"/>
      <c r="DV77" s="64"/>
      <c r="DW77" s="64"/>
      <c r="DX77" s="64"/>
      <c r="DY77" s="64"/>
      <c r="DZ77" s="64"/>
      <c r="EA77" s="64"/>
      <c r="EB77" s="64"/>
      <c r="EC77" s="64"/>
      <c r="ED77" s="64"/>
      <c r="EE77" s="64"/>
      <c r="EF77" s="64"/>
      <c r="EG77" s="64"/>
      <c r="EH77" s="64"/>
      <c r="EI77" s="64"/>
      <c r="EJ77" s="64"/>
      <c r="EK77" s="64"/>
      <c r="EL77" s="64"/>
      <c r="EM77" s="64"/>
      <c r="EN77" s="64"/>
      <c r="EO77" s="64"/>
      <c r="EP77" s="64"/>
      <c r="EQ77" s="64"/>
      <c r="ER77" s="64"/>
      <c r="ES77" s="64"/>
      <c r="ET77" s="64"/>
      <c r="EU77" s="64"/>
      <c r="EV77" s="64"/>
      <c r="EW77" s="64"/>
      <c r="EX77" s="64"/>
      <c r="EY77" s="64"/>
      <c r="EZ77" s="64"/>
      <c r="FA77" s="64"/>
      <c r="FB77" s="64"/>
      <c r="FC77" s="64"/>
      <c r="FD77" s="64"/>
      <c r="FE77" s="64"/>
      <c r="FF77" s="64"/>
      <c r="FG77" s="64"/>
      <c r="FH77" s="64"/>
      <c r="FI77" s="64"/>
      <c r="FJ77" s="64"/>
      <c r="FK77" s="64"/>
      <c r="FL77" s="64"/>
      <c r="FM77" s="64"/>
      <c r="FN77" s="64"/>
      <c r="FO77" s="64"/>
      <c r="FP77" s="64"/>
      <c r="FQ77" s="64"/>
      <c r="FR77" s="64"/>
      <c r="FS77" s="64"/>
      <c r="FT77" s="64"/>
      <c r="FU77" s="64"/>
      <c r="FV77" s="64"/>
      <c r="FW77" s="64"/>
      <c r="FX77" s="64"/>
      <c r="FY77" s="64"/>
      <c r="FZ77" s="64"/>
      <c r="GA77" s="64"/>
      <c r="GB77" s="64"/>
      <c r="GC77" s="64"/>
      <c r="GD77" s="64"/>
      <c r="GE77" s="64"/>
      <c r="GF77" s="64"/>
      <c r="GG77" s="64"/>
      <c r="GH77" s="64"/>
      <c r="GI77" s="64"/>
      <c r="GJ77" s="64"/>
      <c r="GK77" s="64"/>
      <c r="GL77" s="64"/>
      <c r="GM77" s="64"/>
      <c r="GN77" s="64"/>
      <c r="GO77" s="64"/>
      <c r="GP77" s="64"/>
      <c r="GQ77" s="64"/>
      <c r="GR77" s="64"/>
      <c r="GS77" s="64"/>
      <c r="GT77" s="64"/>
      <c r="GU77" s="64"/>
      <c r="GV77" s="64"/>
      <c r="GW77" s="64"/>
      <c r="GX77" s="64"/>
      <c r="GY77" s="64"/>
      <c r="GZ77" s="64"/>
      <c r="HA77" s="64"/>
      <c r="HB77" s="64"/>
      <c r="HC77" s="64"/>
      <c r="HD77" s="64"/>
      <c r="HE77" s="64"/>
      <c r="HF77" s="64"/>
      <c r="HG77" s="64"/>
      <c r="HH77" s="64"/>
      <c r="HI77" s="64"/>
      <c r="HJ77" s="64"/>
      <c r="HK77" s="64"/>
      <c r="HL77" s="64"/>
      <c r="HM77" s="64"/>
      <c r="HN77" s="64"/>
      <c r="HO77" s="64"/>
      <c r="HP77" s="64"/>
      <c r="HQ77" s="64"/>
      <c r="HR77" s="64"/>
      <c r="HS77" s="64"/>
      <c r="HT77" s="64"/>
      <c r="HU77" s="64"/>
      <c r="HV77" s="64"/>
      <c r="HW77" s="64"/>
      <c r="HX77" s="64"/>
      <c r="HY77" s="64"/>
      <c r="HZ77" s="64"/>
      <c r="IA77" s="64"/>
    </row>
    <row r="78" spans="2:235" x14ac:dyDescent="0.2">
      <c r="B78" s="177" t="s">
        <v>238</v>
      </c>
      <c r="C78" s="177"/>
      <c r="D78" s="177"/>
      <c r="E78" s="177"/>
      <c r="F78" s="177"/>
      <c r="G78" s="20"/>
      <c r="H78" s="103">
        <v>31.78</v>
      </c>
      <c r="I78" s="104">
        <v>31.53</v>
      </c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  <c r="AE78" s="64"/>
      <c r="AF78" s="64"/>
      <c r="AG78" s="64"/>
      <c r="AH78" s="64"/>
      <c r="AI78" s="64"/>
      <c r="AJ78" s="64"/>
      <c r="AK78" s="64"/>
      <c r="AL78" s="64"/>
      <c r="AM78" s="64"/>
      <c r="AN78" s="64"/>
      <c r="AO78" s="64"/>
      <c r="AP78" s="64"/>
      <c r="AQ78" s="64"/>
      <c r="AR78" s="64"/>
      <c r="AS78" s="64"/>
      <c r="AT78" s="64"/>
      <c r="AU78" s="64"/>
      <c r="AV78" s="64"/>
      <c r="AW78" s="64"/>
      <c r="AX78" s="64"/>
      <c r="AY78" s="64"/>
      <c r="AZ78" s="64"/>
      <c r="BA78" s="64"/>
      <c r="BB78" s="64"/>
      <c r="BC78" s="64"/>
      <c r="BD78" s="64"/>
      <c r="BE78" s="64"/>
      <c r="BF78" s="64"/>
      <c r="BG78" s="64"/>
      <c r="BH78" s="64"/>
      <c r="BI78" s="64"/>
      <c r="BJ78" s="64"/>
      <c r="BK78" s="64"/>
      <c r="BL78" s="64"/>
      <c r="BM78" s="64"/>
      <c r="BN78" s="64"/>
      <c r="BO78" s="64"/>
      <c r="BP78" s="64"/>
      <c r="BQ78" s="64"/>
      <c r="BR78" s="64"/>
      <c r="BS78" s="64"/>
      <c r="BT78" s="64"/>
      <c r="BU78" s="64"/>
      <c r="BV78" s="64"/>
      <c r="BW78" s="64"/>
      <c r="BX78" s="64"/>
      <c r="BY78" s="64"/>
      <c r="BZ78" s="64"/>
      <c r="CA78" s="64"/>
      <c r="CB78" s="64"/>
      <c r="CC78" s="64"/>
      <c r="CD78" s="64"/>
      <c r="CE78" s="64"/>
      <c r="CF78" s="64"/>
      <c r="CG78" s="64"/>
      <c r="CH78" s="64"/>
      <c r="CI78" s="64"/>
      <c r="CJ78" s="64"/>
      <c r="CK78" s="64"/>
      <c r="CL78" s="64"/>
      <c r="CM78" s="64"/>
      <c r="CN78" s="64"/>
      <c r="CO78" s="64"/>
      <c r="CP78" s="64"/>
      <c r="CQ78" s="64"/>
      <c r="CR78" s="64"/>
      <c r="CS78" s="64"/>
      <c r="CT78" s="64"/>
      <c r="CU78" s="64"/>
      <c r="CV78" s="64"/>
      <c r="CW78" s="64"/>
      <c r="CX78" s="64"/>
      <c r="CY78" s="64"/>
      <c r="CZ78" s="64"/>
      <c r="DA78" s="64"/>
      <c r="DB78" s="64"/>
      <c r="DC78" s="64"/>
      <c r="DD78" s="64"/>
      <c r="DE78" s="64"/>
      <c r="DF78" s="64"/>
      <c r="DG78" s="64"/>
      <c r="DH78" s="64"/>
      <c r="DI78" s="64"/>
      <c r="DJ78" s="64"/>
      <c r="DK78" s="64"/>
      <c r="DL78" s="64"/>
      <c r="DM78" s="64"/>
      <c r="DN78" s="64"/>
      <c r="DO78" s="64"/>
      <c r="DP78" s="64"/>
      <c r="DQ78" s="64"/>
      <c r="DR78" s="64"/>
      <c r="DS78" s="64"/>
      <c r="DT78" s="64"/>
      <c r="DU78" s="64"/>
      <c r="DV78" s="64"/>
      <c r="DW78" s="64"/>
      <c r="DX78" s="64"/>
      <c r="DY78" s="64"/>
      <c r="DZ78" s="64"/>
      <c r="EA78" s="64"/>
      <c r="EB78" s="64"/>
      <c r="EC78" s="64"/>
      <c r="ED78" s="64"/>
      <c r="EE78" s="64"/>
      <c r="EF78" s="64"/>
      <c r="EG78" s="64"/>
      <c r="EH78" s="64"/>
      <c r="EI78" s="64"/>
      <c r="EJ78" s="64"/>
      <c r="EK78" s="64"/>
      <c r="EL78" s="64"/>
      <c r="EM78" s="64"/>
      <c r="EN78" s="64"/>
      <c r="EO78" s="64"/>
      <c r="EP78" s="64"/>
      <c r="EQ78" s="64"/>
      <c r="ER78" s="64"/>
      <c r="ES78" s="64"/>
      <c r="ET78" s="64"/>
      <c r="EU78" s="64"/>
      <c r="EV78" s="64"/>
      <c r="EW78" s="64"/>
      <c r="EX78" s="64"/>
      <c r="EY78" s="64"/>
      <c r="EZ78" s="64"/>
      <c r="FA78" s="64"/>
      <c r="FB78" s="64"/>
      <c r="FC78" s="64"/>
      <c r="FD78" s="64"/>
      <c r="FE78" s="64"/>
      <c r="FF78" s="64"/>
      <c r="FG78" s="64"/>
      <c r="FH78" s="64"/>
      <c r="FI78" s="64"/>
      <c r="FJ78" s="64"/>
      <c r="FK78" s="64"/>
      <c r="FL78" s="64"/>
      <c r="FM78" s="64"/>
      <c r="FN78" s="64"/>
      <c r="FO78" s="64"/>
      <c r="FP78" s="64"/>
      <c r="FQ78" s="64"/>
      <c r="FR78" s="64"/>
      <c r="FS78" s="64"/>
      <c r="FT78" s="64"/>
      <c r="FU78" s="64"/>
      <c r="FV78" s="64"/>
      <c r="FW78" s="64"/>
      <c r="FX78" s="64"/>
      <c r="FY78" s="64"/>
      <c r="FZ78" s="64"/>
      <c r="GA78" s="64"/>
      <c r="GB78" s="64"/>
      <c r="GC78" s="64"/>
      <c r="GD78" s="64"/>
      <c r="GE78" s="64"/>
      <c r="GF78" s="64"/>
      <c r="GG78" s="64"/>
      <c r="GH78" s="64"/>
      <c r="GI78" s="64"/>
      <c r="GJ78" s="64"/>
      <c r="GK78" s="64"/>
      <c r="GL78" s="64"/>
      <c r="GM78" s="64"/>
      <c r="GN78" s="64"/>
      <c r="GO78" s="64"/>
      <c r="GP78" s="64"/>
      <c r="GQ78" s="64"/>
      <c r="GR78" s="64"/>
      <c r="GS78" s="64"/>
      <c r="GT78" s="64"/>
      <c r="GU78" s="64"/>
      <c r="GV78" s="64"/>
      <c r="GW78" s="64"/>
      <c r="GX78" s="64"/>
      <c r="GY78" s="64"/>
      <c r="GZ78" s="64"/>
      <c r="HA78" s="64"/>
      <c r="HB78" s="64"/>
      <c r="HC78" s="64"/>
      <c r="HD78" s="64"/>
      <c r="HE78" s="64"/>
      <c r="HF78" s="64"/>
      <c r="HG78" s="64"/>
      <c r="HH78" s="64"/>
      <c r="HI78" s="64"/>
      <c r="HJ78" s="64"/>
      <c r="HK78" s="64"/>
      <c r="HL78" s="64"/>
      <c r="HM78" s="64"/>
      <c r="HN78" s="64"/>
      <c r="HO78" s="64"/>
      <c r="HP78" s="64"/>
      <c r="HQ78" s="64"/>
      <c r="HR78" s="64"/>
      <c r="HS78" s="64"/>
      <c r="HT78" s="64"/>
      <c r="HU78" s="64"/>
      <c r="HV78" s="64"/>
      <c r="HW78" s="64"/>
      <c r="HX78" s="64"/>
      <c r="HY78" s="64"/>
      <c r="HZ78" s="64"/>
      <c r="IA78" s="64"/>
    </row>
    <row r="79" spans="2:235" ht="15.75" customHeight="1" x14ac:dyDescent="0.2">
      <c r="B79" s="166" t="s">
        <v>131</v>
      </c>
      <c r="C79" s="166"/>
      <c r="D79" s="166"/>
      <c r="E79" s="166"/>
      <c r="F79" s="166"/>
      <c r="G79" s="124"/>
      <c r="H79" s="111">
        <f>H57+H67+H76</f>
        <v>49129792</v>
      </c>
      <c r="I79" s="111">
        <f>I57+I67+I76</f>
        <v>49518620</v>
      </c>
      <c r="J79" s="99"/>
    </row>
    <row r="80" spans="2:235" s="76" customFormat="1" ht="15.75" customHeight="1" x14ac:dyDescent="0.2">
      <c r="B80" s="74"/>
      <c r="C80" s="74"/>
      <c r="D80" s="74"/>
      <c r="E80" s="74"/>
      <c r="F80" s="74"/>
      <c r="G80" s="39"/>
      <c r="H80" s="75"/>
      <c r="I80" s="75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O80" s="38"/>
      <c r="AP80" s="38"/>
      <c r="AQ80" s="38"/>
      <c r="AR80" s="38"/>
      <c r="AS80" s="38"/>
      <c r="AT80" s="38"/>
      <c r="AU80" s="38"/>
      <c r="AV80" s="38"/>
      <c r="AW80" s="38"/>
      <c r="AX80" s="38"/>
      <c r="AY80" s="38"/>
      <c r="AZ80" s="38"/>
      <c r="BA80" s="38"/>
      <c r="BB80" s="38"/>
      <c r="BC80" s="38"/>
      <c r="BD80" s="38"/>
      <c r="BE80" s="38"/>
      <c r="BF80" s="38"/>
      <c r="BG80" s="38"/>
      <c r="BH80" s="38"/>
      <c r="BI80" s="38"/>
      <c r="BJ80" s="38"/>
      <c r="BK80" s="38"/>
      <c r="BL80" s="38"/>
      <c r="BM80" s="38"/>
      <c r="BN80" s="38"/>
      <c r="BO80" s="38"/>
      <c r="BP80" s="38"/>
      <c r="BQ80" s="38"/>
      <c r="BR80" s="38"/>
      <c r="BS80" s="38"/>
      <c r="BT80" s="38"/>
      <c r="BU80" s="38"/>
      <c r="BV80" s="38"/>
      <c r="BW80" s="38"/>
      <c r="BX80" s="38"/>
      <c r="BY80" s="38"/>
      <c r="BZ80" s="38"/>
      <c r="CA80" s="38"/>
      <c r="CB80" s="38"/>
      <c r="CC80" s="38"/>
      <c r="CD80" s="38"/>
      <c r="CE80" s="38"/>
      <c r="CF80" s="38"/>
      <c r="CG80" s="38"/>
      <c r="CH80" s="38"/>
      <c r="CI80" s="38"/>
      <c r="CJ80" s="38"/>
      <c r="CK80" s="38"/>
      <c r="CL80" s="38"/>
      <c r="CM80" s="38"/>
      <c r="CN80" s="38"/>
      <c r="CO80" s="38"/>
      <c r="CP80" s="38"/>
      <c r="CQ80" s="38"/>
      <c r="CR80" s="38"/>
      <c r="CS80" s="38"/>
      <c r="CT80" s="38"/>
      <c r="CU80" s="38"/>
      <c r="CV80" s="38"/>
      <c r="CW80" s="38"/>
      <c r="CX80" s="38"/>
      <c r="CY80" s="38"/>
      <c r="CZ80" s="38"/>
      <c r="DA80" s="38"/>
      <c r="DB80" s="38"/>
      <c r="DC80" s="38"/>
      <c r="DD80" s="38"/>
      <c r="DE80" s="38"/>
      <c r="DF80" s="38"/>
      <c r="DG80" s="38"/>
      <c r="DH80" s="38"/>
      <c r="DI80" s="38"/>
      <c r="DJ80" s="38"/>
      <c r="DK80" s="38"/>
      <c r="DL80" s="38"/>
      <c r="DM80" s="38"/>
      <c r="DN80" s="38"/>
      <c r="DO80" s="38"/>
      <c r="DP80" s="38"/>
      <c r="DQ80" s="38"/>
      <c r="DR80" s="38"/>
      <c r="DS80" s="38"/>
      <c r="DT80" s="38"/>
      <c r="DU80" s="38"/>
      <c r="DV80" s="38"/>
      <c r="DW80" s="38"/>
      <c r="DX80" s="38"/>
      <c r="DY80" s="38"/>
      <c r="DZ80" s="38"/>
      <c r="EA80" s="38"/>
      <c r="EB80" s="38"/>
      <c r="EC80" s="38"/>
      <c r="ED80" s="38"/>
      <c r="EE80" s="38"/>
      <c r="EF80" s="38"/>
      <c r="EG80" s="38"/>
      <c r="EH80" s="38"/>
      <c r="EI80" s="38"/>
      <c r="EJ80" s="38"/>
      <c r="EK80" s="38"/>
      <c r="EL80" s="38"/>
      <c r="EM80" s="38"/>
      <c r="EN80" s="38"/>
      <c r="EO80" s="38"/>
      <c r="EP80" s="38"/>
      <c r="EQ80" s="38"/>
      <c r="ER80" s="38"/>
      <c r="ES80" s="38"/>
      <c r="ET80" s="38"/>
      <c r="EU80" s="38"/>
      <c r="EV80" s="38"/>
      <c r="EW80" s="38"/>
      <c r="EX80" s="38"/>
      <c r="EY80" s="38"/>
      <c r="EZ80" s="38"/>
      <c r="FA80" s="38"/>
      <c r="FB80" s="38"/>
      <c r="FC80" s="38"/>
      <c r="FD80" s="38"/>
      <c r="FE80" s="38"/>
      <c r="FF80" s="38"/>
      <c r="FG80" s="38"/>
      <c r="FH80" s="38"/>
      <c r="FI80" s="38"/>
      <c r="FJ80" s="38"/>
      <c r="FK80" s="38"/>
      <c r="FL80" s="38"/>
      <c r="FM80" s="38"/>
      <c r="FN80" s="38"/>
      <c r="FO80" s="38"/>
      <c r="FP80" s="38"/>
      <c r="FQ80" s="38"/>
      <c r="FR80" s="38"/>
      <c r="FS80" s="38"/>
      <c r="FT80" s="38"/>
      <c r="FU80" s="38"/>
      <c r="FV80" s="38"/>
      <c r="FW80" s="38"/>
      <c r="FX80" s="38"/>
      <c r="FY80" s="38"/>
      <c r="FZ80" s="38"/>
      <c r="GA80" s="38"/>
      <c r="GB80" s="38"/>
      <c r="GC80" s="38"/>
      <c r="GD80" s="38"/>
      <c r="GE80" s="38"/>
      <c r="GF80" s="38"/>
      <c r="GG80" s="38"/>
      <c r="GH80" s="38"/>
      <c r="GI80" s="38"/>
      <c r="GJ80" s="38"/>
      <c r="GK80" s="38"/>
      <c r="GL80" s="38"/>
      <c r="GM80" s="38"/>
      <c r="GN80" s="38"/>
      <c r="GO80" s="38"/>
      <c r="GP80" s="38"/>
      <c r="GQ80" s="38"/>
      <c r="GR80" s="38"/>
      <c r="GS80" s="38"/>
      <c r="GT80" s="38"/>
      <c r="GU80" s="38"/>
      <c r="GV80" s="38"/>
      <c r="GW80" s="38"/>
      <c r="GX80" s="38"/>
      <c r="GY80" s="38"/>
      <c r="GZ80" s="38"/>
      <c r="HA80" s="38"/>
      <c r="HB80" s="38"/>
      <c r="HC80" s="38"/>
      <c r="HD80" s="38"/>
      <c r="HE80" s="38"/>
      <c r="HF80" s="38"/>
      <c r="HG80" s="38"/>
      <c r="HH80" s="38"/>
      <c r="HI80" s="38"/>
      <c r="HJ80" s="38"/>
      <c r="HK80" s="38"/>
      <c r="HL80" s="38"/>
      <c r="HM80" s="38"/>
      <c r="HN80" s="38"/>
      <c r="HO80" s="38"/>
      <c r="HP80" s="38"/>
      <c r="HQ80" s="38"/>
      <c r="HR80" s="38"/>
      <c r="HS80" s="38"/>
      <c r="HT80" s="38"/>
      <c r="HU80" s="38"/>
      <c r="HV80" s="38"/>
      <c r="HW80" s="38"/>
      <c r="HX80" s="38"/>
      <c r="HY80" s="38"/>
      <c r="HZ80" s="38"/>
      <c r="IA80" s="38"/>
    </row>
    <row r="81" spans="1:235" s="76" customFormat="1" ht="15.75" customHeight="1" x14ac:dyDescent="0.2">
      <c r="B81" s="74"/>
      <c r="C81" s="74"/>
      <c r="D81" s="74"/>
      <c r="E81" s="74"/>
      <c r="F81" s="74"/>
      <c r="G81" s="39"/>
      <c r="H81" s="153"/>
      <c r="I81" s="75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  <c r="AM81" s="38"/>
      <c r="AN81" s="38"/>
      <c r="AO81" s="38"/>
      <c r="AP81" s="38"/>
      <c r="AQ81" s="38"/>
      <c r="AR81" s="38"/>
      <c r="AS81" s="38"/>
      <c r="AT81" s="38"/>
      <c r="AU81" s="38"/>
      <c r="AV81" s="38"/>
      <c r="AW81" s="38"/>
      <c r="AX81" s="38"/>
      <c r="AY81" s="38"/>
      <c r="AZ81" s="38"/>
      <c r="BA81" s="38"/>
      <c r="BB81" s="38"/>
      <c r="BC81" s="38"/>
      <c r="BD81" s="38"/>
      <c r="BE81" s="38"/>
      <c r="BF81" s="38"/>
      <c r="BG81" s="38"/>
      <c r="BH81" s="38"/>
      <c r="BI81" s="38"/>
      <c r="BJ81" s="38"/>
      <c r="BK81" s="38"/>
      <c r="BL81" s="38"/>
      <c r="BM81" s="38"/>
      <c r="BN81" s="38"/>
      <c r="BO81" s="38"/>
      <c r="BP81" s="38"/>
      <c r="BQ81" s="38"/>
      <c r="BR81" s="38"/>
      <c r="BS81" s="38"/>
      <c r="BT81" s="38"/>
      <c r="BU81" s="38"/>
      <c r="BV81" s="38"/>
      <c r="BW81" s="38"/>
      <c r="BX81" s="38"/>
      <c r="BY81" s="38"/>
      <c r="BZ81" s="38"/>
      <c r="CA81" s="38"/>
      <c r="CB81" s="38"/>
      <c r="CC81" s="38"/>
      <c r="CD81" s="38"/>
      <c r="CE81" s="38"/>
      <c r="CF81" s="38"/>
      <c r="CG81" s="38"/>
      <c r="CH81" s="38"/>
      <c r="CI81" s="38"/>
      <c r="CJ81" s="38"/>
      <c r="CK81" s="38"/>
      <c r="CL81" s="38"/>
      <c r="CM81" s="38"/>
      <c r="CN81" s="38"/>
      <c r="CO81" s="38"/>
      <c r="CP81" s="38"/>
      <c r="CQ81" s="38"/>
      <c r="CR81" s="38"/>
      <c r="CS81" s="38"/>
      <c r="CT81" s="38"/>
      <c r="CU81" s="38"/>
      <c r="CV81" s="38"/>
      <c r="CW81" s="38"/>
      <c r="CX81" s="38"/>
      <c r="CY81" s="38"/>
      <c r="CZ81" s="38"/>
      <c r="DA81" s="38"/>
      <c r="DB81" s="38"/>
      <c r="DC81" s="38"/>
      <c r="DD81" s="38"/>
      <c r="DE81" s="38"/>
      <c r="DF81" s="38"/>
      <c r="DG81" s="38"/>
      <c r="DH81" s="38"/>
      <c r="DI81" s="38"/>
      <c r="DJ81" s="38"/>
      <c r="DK81" s="38"/>
      <c r="DL81" s="38"/>
      <c r="DM81" s="38"/>
      <c r="DN81" s="38"/>
      <c r="DO81" s="38"/>
      <c r="DP81" s="38"/>
      <c r="DQ81" s="38"/>
      <c r="DR81" s="38"/>
      <c r="DS81" s="38"/>
      <c r="DT81" s="38"/>
      <c r="DU81" s="38"/>
      <c r="DV81" s="38"/>
      <c r="DW81" s="38"/>
      <c r="DX81" s="38"/>
      <c r="DY81" s="38"/>
      <c r="DZ81" s="38"/>
      <c r="EA81" s="38"/>
      <c r="EB81" s="38"/>
      <c r="EC81" s="38"/>
      <c r="ED81" s="38"/>
      <c r="EE81" s="38"/>
      <c r="EF81" s="38"/>
      <c r="EG81" s="38"/>
      <c r="EH81" s="38"/>
      <c r="EI81" s="38"/>
      <c r="EJ81" s="38"/>
      <c r="EK81" s="38"/>
      <c r="EL81" s="38"/>
      <c r="EM81" s="38"/>
      <c r="EN81" s="38"/>
      <c r="EO81" s="38"/>
      <c r="EP81" s="38"/>
      <c r="EQ81" s="38"/>
      <c r="ER81" s="38"/>
      <c r="ES81" s="38"/>
      <c r="ET81" s="38"/>
      <c r="EU81" s="38"/>
      <c r="EV81" s="38"/>
      <c r="EW81" s="38"/>
      <c r="EX81" s="38"/>
      <c r="EY81" s="38"/>
      <c r="EZ81" s="38"/>
      <c r="FA81" s="38"/>
      <c r="FB81" s="38"/>
      <c r="FC81" s="38"/>
      <c r="FD81" s="38"/>
      <c r="FE81" s="38"/>
      <c r="FF81" s="38"/>
      <c r="FG81" s="38"/>
      <c r="FH81" s="38"/>
      <c r="FI81" s="38"/>
      <c r="FJ81" s="38"/>
      <c r="FK81" s="38"/>
      <c r="FL81" s="38"/>
      <c r="FM81" s="38"/>
      <c r="FN81" s="38"/>
      <c r="FO81" s="38"/>
      <c r="FP81" s="38"/>
      <c r="FQ81" s="38"/>
      <c r="FR81" s="38"/>
      <c r="FS81" s="38"/>
      <c r="FT81" s="38"/>
      <c r="FU81" s="38"/>
      <c r="FV81" s="38"/>
      <c r="FW81" s="38"/>
      <c r="FX81" s="38"/>
      <c r="FY81" s="38"/>
      <c r="FZ81" s="38"/>
      <c r="GA81" s="38"/>
      <c r="GB81" s="38"/>
      <c r="GC81" s="38"/>
      <c r="GD81" s="38"/>
      <c r="GE81" s="38"/>
      <c r="GF81" s="38"/>
      <c r="GG81" s="38"/>
      <c r="GH81" s="38"/>
      <c r="GI81" s="38"/>
      <c r="GJ81" s="38"/>
      <c r="GK81" s="38"/>
      <c r="GL81" s="38"/>
      <c r="GM81" s="38"/>
      <c r="GN81" s="38"/>
      <c r="GO81" s="38"/>
      <c r="GP81" s="38"/>
      <c r="GQ81" s="38"/>
      <c r="GR81" s="38"/>
      <c r="GS81" s="38"/>
      <c r="GT81" s="38"/>
      <c r="GU81" s="38"/>
      <c r="GV81" s="38"/>
      <c r="GW81" s="38"/>
      <c r="GX81" s="38"/>
      <c r="GY81" s="38"/>
      <c r="GZ81" s="38"/>
      <c r="HA81" s="38"/>
      <c r="HB81" s="38"/>
      <c r="HC81" s="38"/>
      <c r="HD81" s="38"/>
      <c r="HE81" s="38"/>
      <c r="HF81" s="38"/>
      <c r="HG81" s="38"/>
      <c r="HH81" s="38"/>
      <c r="HI81" s="38"/>
      <c r="HJ81" s="38"/>
      <c r="HK81" s="38"/>
      <c r="HL81" s="38"/>
      <c r="HM81" s="38"/>
      <c r="HN81" s="38"/>
      <c r="HO81" s="38"/>
      <c r="HP81" s="38"/>
      <c r="HQ81" s="38"/>
      <c r="HR81" s="38"/>
      <c r="HS81" s="38"/>
      <c r="HT81" s="38"/>
      <c r="HU81" s="38"/>
      <c r="HV81" s="38"/>
      <c r="HW81" s="38"/>
      <c r="HX81" s="38"/>
      <c r="HY81" s="38"/>
      <c r="HZ81" s="38"/>
      <c r="IA81" s="38"/>
    </row>
    <row r="82" spans="1:235" s="76" customFormat="1" ht="15.75" customHeight="1" x14ac:dyDescent="0.2">
      <c r="B82" s="74"/>
      <c r="C82" s="74"/>
      <c r="D82" s="74"/>
      <c r="E82" s="74"/>
      <c r="F82" s="74"/>
      <c r="G82" s="39"/>
      <c r="H82" s="154"/>
      <c r="I82" s="107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N82" s="38"/>
      <c r="AO82" s="38"/>
      <c r="AP82" s="38"/>
      <c r="AQ82" s="38"/>
      <c r="AR82" s="38"/>
      <c r="AS82" s="38"/>
      <c r="AT82" s="38"/>
      <c r="AU82" s="38"/>
      <c r="AV82" s="38"/>
      <c r="AW82" s="38"/>
      <c r="AX82" s="38"/>
      <c r="AY82" s="38"/>
      <c r="AZ82" s="38"/>
      <c r="BA82" s="38"/>
      <c r="BB82" s="38"/>
      <c r="BC82" s="38"/>
      <c r="BD82" s="38"/>
      <c r="BE82" s="38"/>
      <c r="BF82" s="38"/>
      <c r="BG82" s="38"/>
      <c r="BH82" s="38"/>
      <c r="BI82" s="38"/>
      <c r="BJ82" s="38"/>
      <c r="BK82" s="38"/>
      <c r="BL82" s="38"/>
      <c r="BM82" s="38"/>
      <c r="BN82" s="38"/>
      <c r="BO82" s="38"/>
      <c r="BP82" s="38"/>
      <c r="BQ82" s="38"/>
      <c r="BR82" s="38"/>
      <c r="BS82" s="38"/>
      <c r="BT82" s="38"/>
      <c r="BU82" s="38"/>
      <c r="BV82" s="38"/>
      <c r="BW82" s="38"/>
      <c r="BX82" s="38"/>
      <c r="BY82" s="38"/>
      <c r="BZ82" s="38"/>
      <c r="CA82" s="38"/>
      <c r="CB82" s="38"/>
      <c r="CC82" s="38"/>
      <c r="CD82" s="38"/>
      <c r="CE82" s="38"/>
      <c r="CF82" s="38"/>
      <c r="CG82" s="38"/>
      <c r="CH82" s="38"/>
      <c r="CI82" s="38"/>
      <c r="CJ82" s="38"/>
      <c r="CK82" s="38"/>
      <c r="CL82" s="38"/>
      <c r="CM82" s="38"/>
      <c r="CN82" s="38"/>
      <c r="CO82" s="38"/>
      <c r="CP82" s="38"/>
      <c r="CQ82" s="38"/>
      <c r="CR82" s="38"/>
      <c r="CS82" s="38"/>
      <c r="CT82" s="38"/>
      <c r="CU82" s="38"/>
      <c r="CV82" s="38"/>
      <c r="CW82" s="38"/>
      <c r="CX82" s="38"/>
      <c r="CY82" s="38"/>
      <c r="CZ82" s="38"/>
      <c r="DA82" s="38"/>
      <c r="DB82" s="38"/>
      <c r="DC82" s="38"/>
      <c r="DD82" s="38"/>
      <c r="DE82" s="38"/>
      <c r="DF82" s="38"/>
      <c r="DG82" s="38"/>
      <c r="DH82" s="38"/>
      <c r="DI82" s="38"/>
      <c r="DJ82" s="38"/>
      <c r="DK82" s="38"/>
      <c r="DL82" s="38"/>
      <c r="DM82" s="38"/>
      <c r="DN82" s="38"/>
      <c r="DO82" s="38"/>
      <c r="DP82" s="38"/>
      <c r="DQ82" s="38"/>
      <c r="DR82" s="38"/>
      <c r="DS82" s="38"/>
      <c r="DT82" s="38"/>
      <c r="DU82" s="38"/>
      <c r="DV82" s="38"/>
      <c r="DW82" s="38"/>
      <c r="DX82" s="38"/>
      <c r="DY82" s="38"/>
      <c r="DZ82" s="38"/>
      <c r="EA82" s="38"/>
      <c r="EB82" s="38"/>
      <c r="EC82" s="38"/>
      <c r="ED82" s="38"/>
      <c r="EE82" s="38"/>
      <c r="EF82" s="38"/>
      <c r="EG82" s="38"/>
      <c r="EH82" s="38"/>
      <c r="EI82" s="38"/>
      <c r="EJ82" s="38"/>
      <c r="EK82" s="38"/>
      <c r="EL82" s="38"/>
      <c r="EM82" s="38"/>
      <c r="EN82" s="38"/>
      <c r="EO82" s="38"/>
      <c r="EP82" s="38"/>
      <c r="EQ82" s="38"/>
      <c r="ER82" s="38"/>
      <c r="ES82" s="38"/>
      <c r="ET82" s="38"/>
      <c r="EU82" s="38"/>
      <c r="EV82" s="38"/>
      <c r="EW82" s="38"/>
      <c r="EX82" s="38"/>
      <c r="EY82" s="38"/>
      <c r="EZ82" s="38"/>
      <c r="FA82" s="38"/>
      <c r="FB82" s="38"/>
      <c r="FC82" s="38"/>
      <c r="FD82" s="38"/>
      <c r="FE82" s="38"/>
      <c r="FF82" s="38"/>
      <c r="FG82" s="38"/>
      <c r="FH82" s="38"/>
      <c r="FI82" s="38"/>
      <c r="FJ82" s="38"/>
      <c r="FK82" s="38"/>
      <c r="FL82" s="38"/>
      <c r="FM82" s="38"/>
      <c r="FN82" s="38"/>
      <c r="FO82" s="38"/>
      <c r="FP82" s="38"/>
      <c r="FQ82" s="38"/>
      <c r="FR82" s="38"/>
      <c r="FS82" s="38"/>
      <c r="FT82" s="38"/>
      <c r="FU82" s="38"/>
      <c r="FV82" s="38"/>
      <c r="FW82" s="38"/>
      <c r="FX82" s="38"/>
      <c r="FY82" s="38"/>
      <c r="FZ82" s="38"/>
      <c r="GA82" s="38"/>
      <c r="GB82" s="38"/>
      <c r="GC82" s="38"/>
      <c r="GD82" s="38"/>
      <c r="GE82" s="38"/>
      <c r="GF82" s="38"/>
      <c r="GG82" s="38"/>
      <c r="GH82" s="38"/>
      <c r="GI82" s="38"/>
      <c r="GJ82" s="38"/>
      <c r="GK82" s="38"/>
      <c r="GL82" s="38"/>
      <c r="GM82" s="38"/>
      <c r="GN82" s="38"/>
      <c r="GO82" s="38"/>
      <c r="GP82" s="38"/>
      <c r="GQ82" s="38"/>
      <c r="GR82" s="38"/>
      <c r="GS82" s="38"/>
      <c r="GT82" s="38"/>
      <c r="GU82" s="38"/>
      <c r="GV82" s="38"/>
      <c r="GW82" s="38"/>
      <c r="GX82" s="38"/>
      <c r="GY82" s="38"/>
      <c r="GZ82" s="38"/>
      <c r="HA82" s="38"/>
      <c r="HB82" s="38"/>
      <c r="HC82" s="38"/>
      <c r="HD82" s="38"/>
      <c r="HE82" s="38"/>
      <c r="HF82" s="38"/>
      <c r="HG82" s="38"/>
      <c r="HH82" s="38"/>
      <c r="HI82" s="38"/>
      <c r="HJ82" s="38"/>
      <c r="HK82" s="38"/>
      <c r="HL82" s="38"/>
      <c r="HM82" s="38"/>
      <c r="HN82" s="38"/>
      <c r="HO82" s="38"/>
      <c r="HP82" s="38"/>
      <c r="HQ82" s="38"/>
      <c r="HR82" s="38"/>
      <c r="HS82" s="38"/>
      <c r="HT82" s="38"/>
      <c r="HU82" s="38"/>
      <c r="HV82" s="38"/>
      <c r="HW82" s="38"/>
      <c r="HX82" s="38"/>
      <c r="HY82" s="38"/>
      <c r="HZ82" s="38"/>
      <c r="IA82" s="38"/>
    </row>
    <row r="83" spans="1:235" ht="12.75" customHeight="1" x14ac:dyDescent="0.2">
      <c r="B83" s="1" t="s">
        <v>52</v>
      </c>
      <c r="H83" s="9"/>
      <c r="I83" s="105"/>
    </row>
    <row r="84" spans="1:235" ht="12.75" customHeight="1" x14ac:dyDescent="0.2">
      <c r="C84" s="176" t="s">
        <v>53</v>
      </c>
      <c r="D84" s="176"/>
      <c r="E84" s="175"/>
      <c r="F84" s="175"/>
      <c r="G84" s="175"/>
      <c r="H84" s="152" t="s">
        <v>280</v>
      </c>
    </row>
    <row r="85" spans="1:235" ht="12.75" customHeight="1" x14ac:dyDescent="0.2">
      <c r="C85" s="58"/>
      <c r="D85" s="174"/>
      <c r="E85" s="174"/>
      <c r="F85" s="174"/>
      <c r="G85" s="58"/>
      <c r="H85" s="142"/>
    </row>
    <row r="86" spans="1:235" ht="12.75" customHeight="1" x14ac:dyDescent="0.2">
      <c r="B86" s="97"/>
      <c r="C86" s="58"/>
      <c r="D86" s="143"/>
      <c r="E86" s="143"/>
      <c r="F86" s="143"/>
      <c r="G86" s="58"/>
      <c r="H86" s="142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7"/>
      <c r="AM86" s="97"/>
      <c r="AN86" s="97"/>
      <c r="AO86" s="97"/>
      <c r="AP86" s="97"/>
      <c r="AQ86" s="97"/>
      <c r="AR86" s="97"/>
      <c r="AS86" s="97"/>
      <c r="AT86" s="97"/>
      <c r="AU86" s="97"/>
      <c r="AV86" s="97"/>
      <c r="AW86" s="97"/>
      <c r="AX86" s="97"/>
      <c r="AY86" s="97"/>
      <c r="AZ86" s="97"/>
      <c r="BA86" s="97"/>
      <c r="BB86" s="97"/>
      <c r="BC86" s="97"/>
      <c r="BD86" s="97"/>
      <c r="BE86" s="97"/>
      <c r="BF86" s="97"/>
      <c r="BG86" s="97"/>
      <c r="BH86" s="97"/>
      <c r="BI86" s="97"/>
      <c r="BJ86" s="97"/>
      <c r="BK86" s="97"/>
      <c r="BL86" s="97"/>
      <c r="BM86" s="97"/>
      <c r="BN86" s="97"/>
      <c r="BO86" s="97"/>
      <c r="BP86" s="97"/>
      <c r="BQ86" s="97"/>
      <c r="BR86" s="97"/>
      <c r="BS86" s="97"/>
      <c r="BT86" s="97"/>
      <c r="BU86" s="97"/>
      <c r="BV86" s="97"/>
      <c r="BW86" s="97"/>
      <c r="BX86" s="97"/>
      <c r="BY86" s="97"/>
      <c r="BZ86" s="97"/>
      <c r="CA86" s="97"/>
      <c r="CB86" s="97"/>
      <c r="CC86" s="97"/>
      <c r="CD86" s="97"/>
      <c r="CE86" s="97"/>
      <c r="CF86" s="97"/>
      <c r="CG86" s="97"/>
      <c r="CH86" s="97"/>
      <c r="CI86" s="97"/>
      <c r="CJ86" s="97"/>
      <c r="CK86" s="97"/>
      <c r="CL86" s="97"/>
      <c r="CM86" s="97"/>
      <c r="CN86" s="97"/>
      <c r="CO86" s="97"/>
      <c r="CP86" s="97"/>
      <c r="CQ86" s="97"/>
      <c r="CR86" s="97"/>
      <c r="CS86" s="97"/>
      <c r="CT86" s="97"/>
      <c r="CU86" s="97"/>
      <c r="CV86" s="97"/>
      <c r="CW86" s="97"/>
      <c r="CX86" s="97"/>
      <c r="CY86" s="97"/>
      <c r="CZ86" s="97"/>
      <c r="DA86" s="97"/>
      <c r="DB86" s="97"/>
      <c r="DC86" s="97"/>
      <c r="DD86" s="97"/>
      <c r="DE86" s="97"/>
      <c r="DF86" s="97"/>
      <c r="DG86" s="97"/>
      <c r="DH86" s="97"/>
      <c r="DI86" s="97"/>
      <c r="DJ86" s="97"/>
      <c r="DK86" s="97"/>
      <c r="DL86" s="97"/>
      <c r="DM86" s="97"/>
      <c r="DN86" s="97"/>
      <c r="DO86" s="97"/>
      <c r="DP86" s="97"/>
      <c r="DQ86" s="97"/>
      <c r="DR86" s="97"/>
      <c r="DS86" s="97"/>
      <c r="DT86" s="97"/>
      <c r="DU86" s="97"/>
      <c r="DV86" s="97"/>
      <c r="DW86" s="97"/>
      <c r="DX86" s="97"/>
      <c r="DY86" s="97"/>
      <c r="DZ86" s="97"/>
      <c r="EA86" s="97"/>
      <c r="EB86" s="97"/>
      <c r="EC86" s="97"/>
      <c r="ED86" s="97"/>
      <c r="EE86" s="97"/>
      <c r="EF86" s="97"/>
      <c r="EG86" s="97"/>
      <c r="EH86" s="97"/>
      <c r="EI86" s="97"/>
      <c r="EJ86" s="97"/>
      <c r="EK86" s="97"/>
      <c r="EL86" s="97"/>
      <c r="EM86" s="97"/>
      <c r="EN86" s="97"/>
      <c r="EO86" s="97"/>
      <c r="EP86" s="97"/>
      <c r="EQ86" s="97"/>
      <c r="ER86" s="97"/>
      <c r="ES86" s="97"/>
      <c r="ET86" s="97"/>
      <c r="EU86" s="97"/>
      <c r="EV86" s="97"/>
      <c r="EW86" s="97"/>
      <c r="EX86" s="97"/>
      <c r="EY86" s="97"/>
      <c r="EZ86" s="97"/>
      <c r="FA86" s="97"/>
      <c r="FB86" s="97"/>
      <c r="FC86" s="97"/>
      <c r="FD86" s="97"/>
      <c r="FE86" s="97"/>
      <c r="FF86" s="97"/>
      <c r="FG86" s="97"/>
      <c r="FH86" s="97"/>
      <c r="FI86" s="97"/>
      <c r="FJ86" s="97"/>
      <c r="FK86" s="97"/>
      <c r="FL86" s="97"/>
      <c r="FM86" s="97"/>
      <c r="FN86" s="97"/>
      <c r="FO86" s="97"/>
      <c r="FP86" s="97"/>
      <c r="FQ86" s="97"/>
      <c r="FR86" s="97"/>
      <c r="FS86" s="97"/>
      <c r="FT86" s="97"/>
      <c r="FU86" s="97"/>
      <c r="FV86" s="97"/>
      <c r="FW86" s="97"/>
      <c r="FX86" s="97"/>
      <c r="FY86" s="97"/>
      <c r="FZ86" s="97"/>
      <c r="GA86" s="97"/>
      <c r="GB86" s="97"/>
      <c r="GC86" s="97"/>
      <c r="GD86" s="97"/>
      <c r="GE86" s="97"/>
      <c r="GF86" s="97"/>
      <c r="GG86" s="97"/>
      <c r="GH86" s="97"/>
      <c r="GI86" s="97"/>
      <c r="GJ86" s="97"/>
      <c r="GK86" s="97"/>
      <c r="GL86" s="97"/>
      <c r="GM86" s="97"/>
      <c r="GN86" s="97"/>
      <c r="GO86" s="97"/>
      <c r="GP86" s="97"/>
      <c r="GQ86" s="97"/>
      <c r="GR86" s="97"/>
      <c r="GS86" s="97"/>
      <c r="GT86" s="97"/>
      <c r="GU86" s="97"/>
      <c r="GV86" s="97"/>
      <c r="GW86" s="97"/>
      <c r="GX86" s="97"/>
      <c r="GY86" s="97"/>
      <c r="GZ86" s="97"/>
      <c r="HA86" s="97"/>
      <c r="HB86" s="97"/>
      <c r="HC86" s="97"/>
      <c r="HD86" s="97"/>
      <c r="HE86" s="97"/>
      <c r="HF86" s="97"/>
      <c r="HG86" s="97"/>
      <c r="HH86" s="97"/>
      <c r="HI86" s="97"/>
      <c r="HJ86" s="97"/>
      <c r="HK86" s="97"/>
      <c r="HL86" s="97"/>
      <c r="HM86" s="97"/>
      <c r="HN86" s="97"/>
      <c r="HO86" s="97"/>
      <c r="HP86" s="97"/>
      <c r="HQ86" s="97"/>
      <c r="HR86" s="97"/>
      <c r="HS86" s="97"/>
      <c r="HT86" s="97"/>
      <c r="HU86" s="97"/>
      <c r="HV86" s="97"/>
      <c r="HW86" s="97"/>
      <c r="HX86" s="97"/>
      <c r="HY86" s="97"/>
      <c r="HZ86" s="97"/>
      <c r="IA86" s="97"/>
    </row>
    <row r="87" spans="1:235" ht="12.75" customHeight="1" x14ac:dyDescent="0.2">
      <c r="B87" s="97"/>
      <c r="C87" s="58"/>
      <c r="D87" s="143"/>
      <c r="E87" s="143"/>
      <c r="F87" s="143"/>
      <c r="G87" s="58"/>
      <c r="H87" s="142"/>
      <c r="I87" s="106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7"/>
      <c r="AM87" s="97"/>
      <c r="AN87" s="97"/>
      <c r="AO87" s="97"/>
      <c r="AP87" s="97"/>
      <c r="AQ87" s="97"/>
      <c r="AR87" s="97"/>
      <c r="AS87" s="97"/>
      <c r="AT87" s="97"/>
      <c r="AU87" s="97"/>
      <c r="AV87" s="97"/>
      <c r="AW87" s="97"/>
      <c r="AX87" s="97"/>
      <c r="AY87" s="97"/>
      <c r="AZ87" s="97"/>
      <c r="BA87" s="97"/>
      <c r="BB87" s="97"/>
      <c r="BC87" s="97"/>
      <c r="BD87" s="97"/>
      <c r="BE87" s="97"/>
      <c r="BF87" s="97"/>
      <c r="BG87" s="97"/>
      <c r="BH87" s="97"/>
      <c r="BI87" s="97"/>
      <c r="BJ87" s="97"/>
      <c r="BK87" s="97"/>
      <c r="BL87" s="97"/>
      <c r="BM87" s="97"/>
      <c r="BN87" s="97"/>
      <c r="BO87" s="97"/>
      <c r="BP87" s="97"/>
      <c r="BQ87" s="97"/>
      <c r="BR87" s="97"/>
      <c r="BS87" s="97"/>
      <c r="BT87" s="97"/>
      <c r="BU87" s="97"/>
      <c r="BV87" s="97"/>
      <c r="BW87" s="97"/>
      <c r="BX87" s="97"/>
      <c r="BY87" s="97"/>
      <c r="BZ87" s="97"/>
      <c r="CA87" s="97"/>
      <c r="CB87" s="97"/>
      <c r="CC87" s="97"/>
      <c r="CD87" s="97"/>
      <c r="CE87" s="97"/>
      <c r="CF87" s="97"/>
      <c r="CG87" s="97"/>
      <c r="CH87" s="97"/>
      <c r="CI87" s="97"/>
      <c r="CJ87" s="97"/>
      <c r="CK87" s="97"/>
      <c r="CL87" s="97"/>
      <c r="CM87" s="97"/>
      <c r="CN87" s="97"/>
      <c r="CO87" s="97"/>
      <c r="CP87" s="97"/>
      <c r="CQ87" s="97"/>
      <c r="CR87" s="97"/>
      <c r="CS87" s="97"/>
      <c r="CT87" s="97"/>
      <c r="CU87" s="97"/>
      <c r="CV87" s="97"/>
      <c r="CW87" s="97"/>
      <c r="CX87" s="97"/>
      <c r="CY87" s="97"/>
      <c r="CZ87" s="97"/>
      <c r="DA87" s="97"/>
      <c r="DB87" s="97"/>
      <c r="DC87" s="97"/>
      <c r="DD87" s="97"/>
      <c r="DE87" s="97"/>
      <c r="DF87" s="97"/>
      <c r="DG87" s="97"/>
      <c r="DH87" s="97"/>
      <c r="DI87" s="97"/>
      <c r="DJ87" s="97"/>
      <c r="DK87" s="97"/>
      <c r="DL87" s="97"/>
      <c r="DM87" s="97"/>
      <c r="DN87" s="97"/>
      <c r="DO87" s="97"/>
      <c r="DP87" s="97"/>
      <c r="DQ87" s="97"/>
      <c r="DR87" s="97"/>
      <c r="DS87" s="97"/>
      <c r="DT87" s="97"/>
      <c r="DU87" s="97"/>
      <c r="DV87" s="97"/>
      <c r="DW87" s="97"/>
      <c r="DX87" s="97"/>
      <c r="DY87" s="97"/>
      <c r="DZ87" s="97"/>
      <c r="EA87" s="97"/>
      <c r="EB87" s="97"/>
      <c r="EC87" s="97"/>
      <c r="ED87" s="97"/>
      <c r="EE87" s="97"/>
      <c r="EF87" s="97"/>
      <c r="EG87" s="97"/>
      <c r="EH87" s="97"/>
      <c r="EI87" s="97"/>
      <c r="EJ87" s="97"/>
      <c r="EK87" s="97"/>
      <c r="EL87" s="97"/>
      <c r="EM87" s="97"/>
      <c r="EN87" s="97"/>
      <c r="EO87" s="97"/>
      <c r="EP87" s="97"/>
      <c r="EQ87" s="97"/>
      <c r="ER87" s="97"/>
      <c r="ES87" s="97"/>
      <c r="ET87" s="97"/>
      <c r="EU87" s="97"/>
      <c r="EV87" s="97"/>
      <c r="EW87" s="97"/>
      <c r="EX87" s="97"/>
      <c r="EY87" s="97"/>
      <c r="EZ87" s="97"/>
      <c r="FA87" s="97"/>
      <c r="FB87" s="97"/>
      <c r="FC87" s="97"/>
      <c r="FD87" s="97"/>
      <c r="FE87" s="97"/>
      <c r="FF87" s="97"/>
      <c r="FG87" s="97"/>
      <c r="FH87" s="97"/>
      <c r="FI87" s="97"/>
      <c r="FJ87" s="97"/>
      <c r="FK87" s="97"/>
      <c r="FL87" s="97"/>
      <c r="FM87" s="97"/>
      <c r="FN87" s="97"/>
      <c r="FO87" s="97"/>
      <c r="FP87" s="97"/>
      <c r="FQ87" s="97"/>
      <c r="FR87" s="97"/>
      <c r="FS87" s="97"/>
      <c r="FT87" s="97"/>
      <c r="FU87" s="97"/>
      <c r="FV87" s="97"/>
      <c r="FW87" s="97"/>
      <c r="FX87" s="97"/>
      <c r="FY87" s="97"/>
      <c r="FZ87" s="97"/>
      <c r="GA87" s="97"/>
      <c r="GB87" s="97"/>
      <c r="GC87" s="97"/>
      <c r="GD87" s="97"/>
      <c r="GE87" s="97"/>
      <c r="GF87" s="97"/>
      <c r="GG87" s="97"/>
      <c r="GH87" s="97"/>
      <c r="GI87" s="97"/>
      <c r="GJ87" s="97"/>
      <c r="GK87" s="97"/>
      <c r="GL87" s="97"/>
      <c r="GM87" s="97"/>
      <c r="GN87" s="97"/>
      <c r="GO87" s="97"/>
      <c r="GP87" s="97"/>
      <c r="GQ87" s="97"/>
      <c r="GR87" s="97"/>
      <c r="GS87" s="97"/>
      <c r="GT87" s="97"/>
      <c r="GU87" s="97"/>
      <c r="GV87" s="97"/>
      <c r="GW87" s="97"/>
      <c r="GX87" s="97"/>
      <c r="GY87" s="97"/>
      <c r="GZ87" s="97"/>
      <c r="HA87" s="97"/>
      <c r="HB87" s="97"/>
      <c r="HC87" s="97"/>
      <c r="HD87" s="97"/>
      <c r="HE87" s="97"/>
      <c r="HF87" s="97"/>
      <c r="HG87" s="97"/>
      <c r="HH87" s="97"/>
      <c r="HI87" s="97"/>
      <c r="HJ87" s="97"/>
      <c r="HK87" s="97"/>
      <c r="HL87" s="97"/>
      <c r="HM87" s="97"/>
      <c r="HN87" s="97"/>
      <c r="HO87" s="97"/>
      <c r="HP87" s="97"/>
      <c r="HQ87" s="97"/>
      <c r="HR87" s="97"/>
      <c r="HS87" s="97"/>
      <c r="HT87" s="97"/>
      <c r="HU87" s="97"/>
      <c r="HV87" s="97"/>
      <c r="HW87" s="97"/>
      <c r="HX87" s="97"/>
      <c r="HY87" s="97"/>
      <c r="HZ87" s="97"/>
      <c r="IA87" s="97"/>
    </row>
    <row r="88" spans="1:235" s="1" customFormat="1" ht="12.75" customHeight="1" x14ac:dyDescent="0.2">
      <c r="A88" s="155"/>
      <c r="C88" s="160" t="s">
        <v>54</v>
      </c>
      <c r="D88" s="160"/>
      <c r="E88" s="175"/>
      <c r="F88" s="175"/>
      <c r="G88" s="175"/>
      <c r="H88" s="141" t="s">
        <v>264</v>
      </c>
      <c r="I88" s="10"/>
    </row>
    <row r="89" spans="1:235" s="1" customFormat="1" ht="12" customHeight="1" x14ac:dyDescent="0.2">
      <c r="A89" s="155"/>
      <c r="C89" s="58"/>
      <c r="D89" s="174"/>
      <c r="E89" s="174"/>
      <c r="F89" s="174"/>
      <c r="G89" s="58"/>
      <c r="H89" s="142"/>
      <c r="I89" s="10"/>
    </row>
    <row r="90" spans="1:235" x14ac:dyDescent="0.2">
      <c r="C90" s="58"/>
      <c r="D90" s="58"/>
      <c r="E90" s="58"/>
      <c r="F90" s="58"/>
      <c r="G90" s="58"/>
      <c r="H90" s="144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  <c r="CC90" s="16"/>
      <c r="CD90" s="16"/>
      <c r="CE90" s="16"/>
      <c r="CF90" s="16"/>
      <c r="CG90" s="16"/>
      <c r="CH90" s="16"/>
      <c r="CI90" s="16"/>
      <c r="CJ90" s="16"/>
      <c r="CK90" s="16"/>
      <c r="CL90" s="16"/>
      <c r="CM90" s="16"/>
      <c r="CN90" s="16"/>
      <c r="CO90" s="16"/>
      <c r="CP90" s="16"/>
      <c r="CQ90" s="16"/>
      <c r="CR90" s="16"/>
      <c r="CS90" s="16"/>
      <c r="CT90" s="16"/>
      <c r="CU90" s="16"/>
      <c r="CV90" s="16"/>
      <c r="CW90" s="16"/>
      <c r="CX90" s="16"/>
      <c r="CY90" s="16"/>
      <c r="CZ90" s="16"/>
      <c r="DA90" s="16"/>
      <c r="DB90" s="16"/>
      <c r="DC90" s="16"/>
      <c r="DD90" s="16"/>
      <c r="DE90" s="16"/>
      <c r="DF90" s="16"/>
      <c r="DG90" s="16"/>
      <c r="DH90" s="16"/>
      <c r="DI90" s="16"/>
      <c r="DJ90" s="16"/>
      <c r="DK90" s="16"/>
      <c r="DL90" s="16"/>
      <c r="DM90" s="16"/>
      <c r="DN90" s="16"/>
      <c r="DO90" s="16"/>
      <c r="DP90" s="16"/>
      <c r="DQ90" s="16"/>
      <c r="DR90" s="16"/>
      <c r="DS90" s="16"/>
      <c r="DT90" s="16"/>
      <c r="DU90" s="16"/>
      <c r="DV90" s="16"/>
      <c r="DW90" s="16"/>
      <c r="DX90" s="16"/>
      <c r="DY90" s="16"/>
      <c r="DZ90" s="16"/>
      <c r="EA90" s="16"/>
      <c r="EB90" s="16"/>
      <c r="EC90" s="16"/>
      <c r="ED90" s="16"/>
      <c r="EE90" s="16"/>
      <c r="EF90" s="16"/>
      <c r="EG90" s="16"/>
      <c r="EH90" s="16"/>
      <c r="EI90" s="16"/>
      <c r="EJ90" s="16"/>
      <c r="EK90" s="16"/>
      <c r="EL90" s="16"/>
      <c r="EM90" s="16"/>
      <c r="EN90" s="16"/>
      <c r="EO90" s="16"/>
      <c r="EP90" s="16"/>
      <c r="EQ90" s="16"/>
      <c r="ER90" s="16"/>
      <c r="ES90" s="16"/>
      <c r="ET90" s="16"/>
      <c r="EU90" s="16"/>
      <c r="EV90" s="16"/>
      <c r="EW90" s="16"/>
      <c r="EX90" s="16"/>
      <c r="EY90" s="16"/>
      <c r="EZ90" s="16"/>
      <c r="FA90" s="16"/>
      <c r="FB90" s="16"/>
      <c r="FC90" s="16"/>
      <c r="FD90" s="16"/>
      <c r="FE90" s="16"/>
      <c r="FF90" s="16"/>
      <c r="FG90" s="16"/>
      <c r="FH90" s="16"/>
      <c r="FI90" s="16"/>
      <c r="FJ90" s="16"/>
      <c r="FK90" s="16"/>
      <c r="FL90" s="16"/>
      <c r="FM90" s="16"/>
      <c r="FN90" s="16"/>
      <c r="FO90" s="16"/>
      <c r="FP90" s="16"/>
      <c r="FQ90" s="16"/>
      <c r="FR90" s="16"/>
      <c r="FS90" s="16"/>
      <c r="FT90" s="16"/>
      <c r="FU90" s="16"/>
      <c r="FV90" s="16"/>
      <c r="FW90" s="16"/>
      <c r="FX90" s="16"/>
      <c r="FY90" s="16"/>
      <c r="FZ90" s="16"/>
      <c r="GA90" s="16"/>
      <c r="GB90" s="16"/>
      <c r="GC90" s="16"/>
      <c r="GD90" s="16"/>
      <c r="GE90" s="16"/>
      <c r="GF90" s="16"/>
      <c r="GG90" s="16"/>
      <c r="GH90" s="16"/>
      <c r="GI90" s="16"/>
      <c r="GJ90" s="16"/>
      <c r="GK90" s="16"/>
      <c r="GL90" s="16"/>
      <c r="GM90" s="16"/>
      <c r="GN90" s="16"/>
      <c r="GO90" s="16"/>
      <c r="GP90" s="16"/>
      <c r="GQ90" s="16"/>
      <c r="GR90" s="16"/>
      <c r="GS90" s="16"/>
      <c r="GT90" s="16"/>
      <c r="GU90" s="16"/>
      <c r="GV90" s="16"/>
      <c r="GW90" s="16"/>
      <c r="GX90" s="16"/>
      <c r="GY90" s="16"/>
      <c r="GZ90" s="16"/>
      <c r="HA90" s="16"/>
      <c r="HB90" s="16"/>
      <c r="HC90" s="16"/>
      <c r="HD90" s="16"/>
      <c r="HE90" s="16"/>
      <c r="HF90" s="16"/>
      <c r="HG90" s="16"/>
      <c r="HH90" s="16"/>
      <c r="HI90" s="16"/>
      <c r="HJ90" s="16"/>
      <c r="HK90" s="16"/>
      <c r="HL90" s="16"/>
      <c r="HM90" s="16"/>
      <c r="HN90" s="16"/>
      <c r="HO90" s="16"/>
      <c r="HP90" s="16"/>
      <c r="HQ90" s="16"/>
      <c r="HR90" s="16"/>
      <c r="HS90" s="16"/>
      <c r="HT90" s="16"/>
      <c r="HU90" s="16"/>
      <c r="HV90" s="16"/>
      <c r="HW90" s="16"/>
      <c r="HX90" s="16"/>
      <c r="HY90" s="16"/>
      <c r="HZ90" s="16"/>
      <c r="IA90" s="16"/>
    </row>
    <row r="91" spans="1:235" s="1" customFormat="1" x14ac:dyDescent="0.2">
      <c r="A91" s="155"/>
      <c r="C91" s="58" t="s">
        <v>55</v>
      </c>
      <c r="D91" s="58"/>
      <c r="E91" s="58"/>
      <c r="F91" s="58"/>
      <c r="G91" s="58"/>
      <c r="H91" s="144"/>
      <c r="I91" s="10"/>
    </row>
  </sheetData>
  <mergeCells count="87">
    <mergeCell ref="B73:F73"/>
    <mergeCell ref="D89:F89"/>
    <mergeCell ref="C88:D88"/>
    <mergeCell ref="E88:G88"/>
    <mergeCell ref="B74:F74"/>
    <mergeCell ref="B79:F79"/>
    <mergeCell ref="C84:D84"/>
    <mergeCell ref="E84:G84"/>
    <mergeCell ref="D85:F85"/>
    <mergeCell ref="B75:F75"/>
    <mergeCell ref="B76:F76"/>
    <mergeCell ref="B77:F77"/>
    <mergeCell ref="B78:F78"/>
    <mergeCell ref="B61:F61"/>
    <mergeCell ref="B69:F69"/>
    <mergeCell ref="B72:F72"/>
    <mergeCell ref="B62:F62"/>
    <mergeCell ref="B63:F63"/>
    <mergeCell ref="B66:F66"/>
    <mergeCell ref="B67:F67"/>
    <mergeCell ref="B68:F68"/>
    <mergeCell ref="B71:F71"/>
    <mergeCell ref="B64:F64"/>
    <mergeCell ref="B65:F65"/>
    <mergeCell ref="B57:F57"/>
    <mergeCell ref="B59:F59"/>
    <mergeCell ref="B60:F60"/>
    <mergeCell ref="B55:F55"/>
    <mergeCell ref="B56:F56"/>
    <mergeCell ref="B58:F58"/>
    <mergeCell ref="B49:F49"/>
    <mergeCell ref="B50:F50"/>
    <mergeCell ref="B51:F51"/>
    <mergeCell ref="B52:F52"/>
    <mergeCell ref="B53:F53"/>
    <mergeCell ref="B47:F47"/>
    <mergeCell ref="B48:F48"/>
    <mergeCell ref="B41:F41"/>
    <mergeCell ref="B42:F42"/>
    <mergeCell ref="B43:F43"/>
    <mergeCell ref="B44:F44"/>
    <mergeCell ref="G1:I1"/>
    <mergeCell ref="B70:F70"/>
    <mergeCell ref="B3:E3"/>
    <mergeCell ref="B4:E4"/>
    <mergeCell ref="D15:F15"/>
    <mergeCell ref="G15:H15"/>
    <mergeCell ref="B5:E5"/>
    <mergeCell ref="C13:H13"/>
    <mergeCell ref="B16:F16"/>
    <mergeCell ref="B17:F17"/>
    <mergeCell ref="B18:F18"/>
    <mergeCell ref="D14:G14"/>
    <mergeCell ref="B19:F19"/>
    <mergeCell ref="B20:F20"/>
    <mergeCell ref="B38:F38"/>
    <mergeCell ref="B39:F39"/>
    <mergeCell ref="B6:E6"/>
    <mergeCell ref="B9:E9"/>
    <mergeCell ref="B29:F29"/>
    <mergeCell ref="B23:F23"/>
    <mergeCell ref="B24:F24"/>
    <mergeCell ref="B28:F28"/>
    <mergeCell ref="B25:F25"/>
    <mergeCell ref="B26:F26"/>
    <mergeCell ref="B27:F27"/>
    <mergeCell ref="B54:F54"/>
    <mergeCell ref="B21:F21"/>
    <mergeCell ref="B22:F22"/>
    <mergeCell ref="B11:E11"/>
    <mergeCell ref="F9:H9"/>
    <mergeCell ref="B30:F30"/>
    <mergeCell ref="B31:F31"/>
    <mergeCell ref="B32:F32"/>
    <mergeCell ref="B33:F33"/>
    <mergeCell ref="B34:F34"/>
    <mergeCell ref="B35:F35"/>
    <mergeCell ref="B36:F36"/>
    <mergeCell ref="B37:F37"/>
    <mergeCell ref="B40:F40"/>
    <mergeCell ref="B45:F45"/>
    <mergeCell ref="B46:F46"/>
    <mergeCell ref="F3:H3"/>
    <mergeCell ref="F4:H4"/>
    <mergeCell ref="F5:H5"/>
    <mergeCell ref="F6:H6"/>
    <mergeCell ref="F8:H8"/>
  </mergeCells>
  <phoneticPr fontId="7" type="noConversion"/>
  <pageMargins left="0.9055118110236221" right="0.31496062992125984" top="1.1417322834645669" bottom="0.59055118110236227" header="0.19685039370078741" footer="0.15748031496062992"/>
  <pageSetup scale="80" orientation="portrait" r:id="rId1"/>
  <headerFooter alignWithMargins="0"/>
  <rowBreaks count="1" manualBreakCount="1">
    <brk id="5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4"/>
  </sheetPr>
  <dimension ref="B1:H46"/>
  <sheetViews>
    <sheetView zoomScale="80" zoomScaleNormal="80" workbookViewId="0">
      <selection activeCell="M12" sqref="M12"/>
    </sheetView>
  </sheetViews>
  <sheetFormatPr defaultColWidth="8.85546875" defaultRowHeight="12.75" x14ac:dyDescent="0.2"/>
  <cols>
    <col min="1" max="1" width="1.85546875" style="4" customWidth="1"/>
    <col min="2" max="2" width="3.140625" style="4" customWidth="1"/>
    <col min="3" max="3" width="14.7109375" style="4" customWidth="1"/>
    <col min="4" max="4" width="13.5703125" style="4" customWidth="1"/>
    <col min="5" max="5" width="20" style="4" customWidth="1"/>
    <col min="6" max="6" width="10.7109375" style="4" customWidth="1"/>
    <col min="7" max="7" width="14.5703125" style="26" customWidth="1"/>
    <col min="8" max="8" width="14.140625" style="4" customWidth="1"/>
    <col min="9" max="16384" width="8.85546875" style="4"/>
  </cols>
  <sheetData>
    <row r="1" spans="2:8" ht="12.75" customHeight="1" x14ac:dyDescent="0.2">
      <c r="F1" s="37"/>
      <c r="G1" s="37"/>
      <c r="H1" s="42"/>
    </row>
    <row r="2" spans="2:8" x14ac:dyDescent="0.2">
      <c r="B2" s="25"/>
      <c r="C2" s="25"/>
      <c r="D2" s="25"/>
      <c r="E2" s="25"/>
      <c r="F2" s="25"/>
      <c r="G2" s="27"/>
    </row>
    <row r="3" spans="2:8" ht="12.75" customHeight="1" x14ac:dyDescent="0.2">
      <c r="B3" s="182" t="s">
        <v>0</v>
      </c>
      <c r="C3" s="182"/>
      <c r="D3" s="182"/>
      <c r="E3" s="157" t="s">
        <v>267</v>
      </c>
      <c r="F3" s="157"/>
      <c r="G3" s="157"/>
    </row>
    <row r="4" spans="2:8" ht="12.75" customHeight="1" x14ac:dyDescent="0.2">
      <c r="B4" s="25"/>
      <c r="C4" s="25"/>
      <c r="D4" s="25"/>
      <c r="E4" s="43"/>
      <c r="F4" s="43"/>
      <c r="G4" s="43"/>
    </row>
    <row r="5" spans="2:8" ht="12.75" customHeight="1" x14ac:dyDescent="0.2">
      <c r="B5" s="25"/>
      <c r="C5" s="25"/>
      <c r="D5" s="25"/>
      <c r="E5" s="43"/>
      <c r="F5" s="43"/>
      <c r="G5" s="43"/>
    </row>
    <row r="6" spans="2:8" ht="12.75" customHeight="1" x14ac:dyDescent="0.2">
      <c r="B6" s="25"/>
      <c r="C6" s="69"/>
      <c r="D6" s="72" t="s">
        <v>253</v>
      </c>
      <c r="E6" s="72"/>
      <c r="F6" s="72"/>
      <c r="G6" s="72"/>
      <c r="H6" s="5"/>
    </row>
    <row r="7" spans="2:8" ht="12.75" customHeight="1" x14ac:dyDescent="0.25">
      <c r="B7" s="25"/>
      <c r="C7" s="25"/>
      <c r="D7" s="170" t="s">
        <v>279</v>
      </c>
      <c r="E7" s="170"/>
      <c r="F7" s="170"/>
      <c r="G7" s="170"/>
      <c r="H7" s="54"/>
    </row>
    <row r="8" spans="2:8" ht="12.75" customHeight="1" x14ac:dyDescent="0.2">
      <c r="G8" s="28"/>
      <c r="H8" s="44" t="s">
        <v>90</v>
      </c>
    </row>
    <row r="9" spans="2:8" ht="72.75" customHeight="1" x14ac:dyDescent="0.2">
      <c r="B9" s="184" t="s">
        <v>56</v>
      </c>
      <c r="C9" s="185"/>
      <c r="D9" s="185"/>
      <c r="E9" s="186"/>
      <c r="F9" s="125" t="s">
        <v>4</v>
      </c>
      <c r="G9" s="113" t="s">
        <v>263</v>
      </c>
      <c r="H9" s="113" t="s">
        <v>281</v>
      </c>
    </row>
    <row r="10" spans="2:8" ht="12.75" customHeight="1" x14ac:dyDescent="0.2">
      <c r="B10" s="178" t="s">
        <v>136</v>
      </c>
      <c r="C10" s="178"/>
      <c r="D10" s="178"/>
      <c r="E10" s="178"/>
      <c r="F10" s="126" t="s">
        <v>5</v>
      </c>
      <c r="G10" s="114"/>
      <c r="H10" s="114">
        <v>0</v>
      </c>
    </row>
    <row r="11" spans="2:8" ht="12.75" customHeight="1" x14ac:dyDescent="0.2">
      <c r="B11" s="178" t="s">
        <v>137</v>
      </c>
      <c r="C11" s="178"/>
      <c r="D11" s="178"/>
      <c r="E11" s="178"/>
      <c r="F11" s="126" t="s">
        <v>6</v>
      </c>
      <c r="G11" s="114"/>
      <c r="H11" s="114">
        <v>0</v>
      </c>
    </row>
    <row r="12" spans="2:8" ht="16.5" customHeight="1" x14ac:dyDescent="0.2">
      <c r="B12" s="183" t="s">
        <v>138</v>
      </c>
      <c r="C12" s="183"/>
      <c r="D12" s="183"/>
      <c r="E12" s="183"/>
      <c r="F12" s="127" t="s">
        <v>7</v>
      </c>
      <c r="G12" s="117">
        <f>G10-G11</f>
        <v>0</v>
      </c>
      <c r="H12" s="117">
        <f>H10-H11</f>
        <v>0</v>
      </c>
    </row>
    <row r="13" spans="2:8" x14ac:dyDescent="0.2">
      <c r="B13" s="178" t="s">
        <v>139</v>
      </c>
      <c r="C13" s="178"/>
      <c r="D13" s="178"/>
      <c r="E13" s="178"/>
      <c r="F13" s="126" t="s">
        <v>9</v>
      </c>
      <c r="G13" s="114">
        <v>0</v>
      </c>
      <c r="H13" s="114">
        <v>0</v>
      </c>
    </row>
    <row r="14" spans="2:8" ht="12.75" customHeight="1" x14ac:dyDescent="0.2">
      <c r="B14" s="178" t="s">
        <v>83</v>
      </c>
      <c r="C14" s="178"/>
      <c r="D14" s="178"/>
      <c r="E14" s="178"/>
      <c r="F14" s="126" t="s">
        <v>10</v>
      </c>
      <c r="G14" s="114">
        <v>225440</v>
      </c>
      <c r="H14" s="114">
        <v>113204</v>
      </c>
    </row>
    <row r="15" spans="2:8" ht="12.75" customHeight="1" x14ac:dyDescent="0.2">
      <c r="B15" s="178" t="s">
        <v>84</v>
      </c>
      <c r="C15" s="178"/>
      <c r="D15" s="178"/>
      <c r="E15" s="178"/>
      <c r="F15" s="126" t="s">
        <v>11</v>
      </c>
      <c r="G15" s="114">
        <v>420127</v>
      </c>
      <c r="H15" s="114">
        <v>81939</v>
      </c>
    </row>
    <row r="16" spans="2:8" ht="12.75" customHeight="1" x14ac:dyDescent="0.2">
      <c r="B16" s="178" t="s">
        <v>82</v>
      </c>
      <c r="C16" s="178"/>
      <c r="D16" s="178"/>
      <c r="E16" s="178"/>
      <c r="F16" s="126" t="s">
        <v>13</v>
      </c>
      <c r="G16" s="114">
        <v>519824</v>
      </c>
      <c r="H16" s="114">
        <v>483517</v>
      </c>
    </row>
    <row r="17" spans="2:8" ht="25.5" customHeight="1" x14ac:dyDescent="0.2">
      <c r="B17" s="181" t="s">
        <v>140</v>
      </c>
      <c r="C17" s="181"/>
      <c r="D17" s="181"/>
      <c r="E17" s="181"/>
      <c r="F17" s="127" t="s">
        <v>16</v>
      </c>
      <c r="G17" s="117">
        <f>G12-G13-G14-G15+G16</f>
        <v>-125743</v>
      </c>
      <c r="H17" s="117">
        <f>H12-H13-H14-H15+H16</f>
        <v>288374</v>
      </c>
    </row>
    <row r="18" spans="2:8" ht="12.75" customHeight="1" x14ac:dyDescent="0.2">
      <c r="B18" s="178" t="s">
        <v>141</v>
      </c>
      <c r="C18" s="178"/>
      <c r="D18" s="178"/>
      <c r="E18" s="178"/>
      <c r="F18" s="126" t="s">
        <v>17</v>
      </c>
      <c r="G18" s="114">
        <v>24307</v>
      </c>
      <c r="H18" s="114">
        <v>2193</v>
      </c>
    </row>
    <row r="19" spans="2:8" ht="12.75" customHeight="1" x14ac:dyDescent="0.2">
      <c r="B19" s="178" t="s">
        <v>142</v>
      </c>
      <c r="C19" s="178"/>
      <c r="D19" s="178"/>
      <c r="E19" s="178"/>
      <c r="F19" s="126" t="s">
        <v>19</v>
      </c>
      <c r="G19" s="114">
        <v>530471</v>
      </c>
      <c r="H19" s="114">
        <v>445251</v>
      </c>
    </row>
    <row r="20" spans="2:8" ht="24.75" customHeight="1" x14ac:dyDescent="0.2">
      <c r="B20" s="179" t="s">
        <v>143</v>
      </c>
      <c r="C20" s="179"/>
      <c r="D20" s="179"/>
      <c r="E20" s="179"/>
      <c r="F20" s="126" t="s">
        <v>20</v>
      </c>
      <c r="G20" s="114"/>
      <c r="H20" s="114">
        <v>0</v>
      </c>
    </row>
    <row r="21" spans="2:8" x14ac:dyDescent="0.2">
      <c r="B21" s="178" t="s">
        <v>144</v>
      </c>
      <c r="C21" s="178"/>
      <c r="D21" s="178"/>
      <c r="E21" s="178"/>
      <c r="F21" s="126" t="s">
        <v>22</v>
      </c>
      <c r="G21" s="114">
        <v>0</v>
      </c>
      <c r="H21" s="114">
        <v>0</v>
      </c>
    </row>
    <row r="22" spans="2:8" x14ac:dyDescent="0.2">
      <c r="B22" s="178" t="s">
        <v>145</v>
      </c>
      <c r="C22" s="178"/>
      <c r="D22" s="178"/>
      <c r="E22" s="178"/>
      <c r="F22" s="126" t="s">
        <v>24</v>
      </c>
      <c r="G22" s="114">
        <v>0</v>
      </c>
      <c r="H22" s="114">
        <v>0</v>
      </c>
    </row>
    <row r="23" spans="2:8" ht="23.25" customHeight="1" x14ac:dyDescent="0.2">
      <c r="B23" s="181" t="s">
        <v>146</v>
      </c>
      <c r="C23" s="181"/>
      <c r="D23" s="181"/>
      <c r="E23" s="181"/>
      <c r="F23" s="127" t="s">
        <v>14</v>
      </c>
      <c r="G23" s="117">
        <f>G17+G18-G19</f>
        <v>-631907</v>
      </c>
      <c r="H23" s="117">
        <f>H17+H18-H19</f>
        <v>-154684</v>
      </c>
    </row>
    <row r="24" spans="2:8" s="29" customFormat="1" ht="12.75" customHeight="1" x14ac:dyDescent="0.2">
      <c r="B24" s="179" t="s">
        <v>147</v>
      </c>
      <c r="C24" s="179"/>
      <c r="D24" s="179"/>
      <c r="E24" s="179"/>
      <c r="F24" s="128" t="s">
        <v>148</v>
      </c>
      <c r="G24" s="114"/>
      <c r="H24" s="114"/>
    </row>
    <row r="25" spans="2:8" ht="25.5" customHeight="1" x14ac:dyDescent="0.2">
      <c r="B25" s="180" t="s">
        <v>149</v>
      </c>
      <c r="C25" s="180"/>
      <c r="D25" s="180"/>
      <c r="E25" s="180"/>
      <c r="F25" s="127" t="s">
        <v>31</v>
      </c>
      <c r="G25" s="117">
        <f>G23-G24</f>
        <v>-631907</v>
      </c>
      <c r="H25" s="117">
        <f>H23-H24</f>
        <v>-154684</v>
      </c>
    </row>
    <row r="26" spans="2:8" ht="26.25" customHeight="1" x14ac:dyDescent="0.2">
      <c r="B26" s="179" t="s">
        <v>150</v>
      </c>
      <c r="C26" s="179"/>
      <c r="D26" s="179"/>
      <c r="E26" s="179"/>
      <c r="F26" s="129" t="s">
        <v>151</v>
      </c>
      <c r="G26" s="114"/>
      <c r="H26" s="114">
        <v>-21</v>
      </c>
    </row>
    <row r="27" spans="2:8" ht="12.75" customHeight="1" x14ac:dyDescent="0.2">
      <c r="B27" s="181" t="s">
        <v>239</v>
      </c>
      <c r="C27" s="181"/>
      <c r="D27" s="181"/>
      <c r="E27" s="181"/>
      <c r="F27" s="127" t="s">
        <v>36</v>
      </c>
      <c r="G27" s="117">
        <f>G25+G26</f>
        <v>-631907</v>
      </c>
      <c r="H27" s="117">
        <f>H25+H26</f>
        <v>-154705</v>
      </c>
    </row>
    <row r="28" spans="2:8" ht="11.25" customHeight="1" x14ac:dyDescent="0.2">
      <c r="B28" s="179" t="s">
        <v>152</v>
      </c>
      <c r="C28" s="179"/>
      <c r="D28" s="179"/>
      <c r="E28" s="179"/>
      <c r="F28" s="129"/>
      <c r="G28" s="114">
        <v>-630854</v>
      </c>
      <c r="H28" s="114">
        <v>-152939</v>
      </c>
    </row>
    <row r="29" spans="2:8" ht="12" customHeight="1" x14ac:dyDescent="0.2">
      <c r="B29" s="179" t="s">
        <v>153</v>
      </c>
      <c r="C29" s="179"/>
      <c r="D29" s="179"/>
      <c r="E29" s="179"/>
      <c r="F29" s="129"/>
      <c r="G29" s="114">
        <v>-1053</v>
      </c>
      <c r="H29" s="114">
        <v>-1766</v>
      </c>
    </row>
    <row r="30" spans="2:8" ht="27.75" customHeight="1" x14ac:dyDescent="0.2">
      <c r="B30" s="180" t="s">
        <v>154</v>
      </c>
      <c r="C30" s="180"/>
      <c r="D30" s="180"/>
      <c r="E30" s="180"/>
      <c r="F30" s="130" t="s">
        <v>45</v>
      </c>
      <c r="G30" s="114">
        <f>G31</f>
        <v>0</v>
      </c>
      <c r="H30" s="117">
        <f>H31</f>
        <v>0</v>
      </c>
    </row>
    <row r="31" spans="2:8" ht="25.5" customHeight="1" x14ac:dyDescent="0.2">
      <c r="B31" s="179" t="s">
        <v>248</v>
      </c>
      <c r="C31" s="179"/>
      <c r="D31" s="179"/>
      <c r="E31" s="179"/>
      <c r="F31" s="129" t="s">
        <v>156</v>
      </c>
      <c r="G31" s="114"/>
      <c r="H31" s="114"/>
    </row>
    <row r="32" spans="2:8" ht="27" customHeight="1" x14ac:dyDescent="0.2">
      <c r="B32" s="179" t="s">
        <v>155</v>
      </c>
      <c r="C32" s="179"/>
      <c r="D32" s="179"/>
      <c r="E32" s="179"/>
      <c r="F32" s="129" t="s">
        <v>124</v>
      </c>
      <c r="G32" s="114">
        <v>0</v>
      </c>
      <c r="H32" s="114">
        <v>0</v>
      </c>
    </row>
    <row r="33" spans="2:8" ht="12.75" customHeight="1" x14ac:dyDescent="0.2">
      <c r="B33" s="181" t="s">
        <v>157</v>
      </c>
      <c r="C33" s="181"/>
      <c r="D33" s="181"/>
      <c r="E33" s="181"/>
      <c r="F33" s="130" t="s">
        <v>158</v>
      </c>
      <c r="G33" s="117">
        <f>G27+G31</f>
        <v>-631907</v>
      </c>
      <c r="H33" s="117">
        <f>H27+H31</f>
        <v>-154705</v>
      </c>
    </row>
    <row r="34" spans="2:8" ht="12.75" customHeight="1" x14ac:dyDescent="0.2">
      <c r="B34" s="179" t="s">
        <v>159</v>
      </c>
      <c r="C34" s="179"/>
      <c r="D34" s="179"/>
      <c r="E34" s="179"/>
      <c r="F34" s="129"/>
      <c r="G34" s="131"/>
      <c r="H34" s="132"/>
    </row>
    <row r="35" spans="2:8" ht="12.75" customHeight="1" x14ac:dyDescent="0.2">
      <c r="B35" s="179" t="s">
        <v>152</v>
      </c>
      <c r="C35" s="179"/>
      <c r="D35" s="179"/>
      <c r="E35" s="179"/>
      <c r="F35" s="129"/>
      <c r="G35" s="114">
        <f>G28</f>
        <v>-630854</v>
      </c>
      <c r="H35" s="114">
        <f>H28</f>
        <v>-152939</v>
      </c>
    </row>
    <row r="36" spans="2:8" ht="12.75" customHeight="1" x14ac:dyDescent="0.2">
      <c r="B36" s="179" t="s">
        <v>160</v>
      </c>
      <c r="C36" s="179"/>
      <c r="D36" s="179"/>
      <c r="E36" s="179"/>
      <c r="F36" s="129"/>
      <c r="G36" s="114">
        <f>G29</f>
        <v>-1053</v>
      </c>
      <c r="H36" s="114">
        <f>H29</f>
        <v>-1766</v>
      </c>
    </row>
    <row r="37" spans="2:8" ht="12.75" customHeight="1" x14ac:dyDescent="0.2">
      <c r="B37" s="181" t="s">
        <v>161</v>
      </c>
      <c r="C37" s="181"/>
      <c r="D37" s="181"/>
      <c r="E37" s="181"/>
      <c r="F37" s="130" t="s">
        <v>162</v>
      </c>
      <c r="G37" s="139">
        <f>G27/9605995</f>
        <v>-6.5782565991341871E-2</v>
      </c>
      <c r="H37" s="139">
        <f>H27/1236328</f>
        <v>-0.12513265088229014</v>
      </c>
    </row>
    <row r="38" spans="2:8" x14ac:dyDescent="0.2">
      <c r="B38" s="179" t="s">
        <v>163</v>
      </c>
      <c r="C38" s="179"/>
      <c r="D38" s="179"/>
      <c r="E38" s="179"/>
      <c r="F38" s="129"/>
      <c r="G38" s="117"/>
      <c r="H38" s="133"/>
    </row>
    <row r="39" spans="2:8" x14ac:dyDescent="0.2">
      <c r="B39" s="179" t="s">
        <v>164</v>
      </c>
      <c r="C39" s="179"/>
      <c r="D39" s="179"/>
      <c r="E39" s="179"/>
      <c r="F39" s="129"/>
      <c r="G39" s="117"/>
      <c r="H39" s="133"/>
    </row>
    <row r="40" spans="2:8" x14ac:dyDescent="0.2">
      <c r="B40" s="179" t="s">
        <v>165</v>
      </c>
      <c r="C40" s="179"/>
      <c r="D40" s="179"/>
      <c r="E40" s="179"/>
      <c r="F40" s="129"/>
      <c r="G40" s="139">
        <f>G37</f>
        <v>-6.5782565991341871E-2</v>
      </c>
      <c r="H40" s="139">
        <f>H25/1236328</f>
        <v>-0.12511566509858224</v>
      </c>
    </row>
    <row r="41" spans="2:8" ht="12.75" customHeight="1" x14ac:dyDescent="0.2">
      <c r="B41" s="179" t="s">
        <v>166</v>
      </c>
      <c r="C41" s="179"/>
      <c r="D41" s="179"/>
      <c r="E41" s="179"/>
      <c r="F41" s="129"/>
      <c r="G41" s="139">
        <v>0</v>
      </c>
      <c r="H41" s="139">
        <v>0</v>
      </c>
    </row>
    <row r="42" spans="2:8" x14ac:dyDescent="0.2">
      <c r="B42" s="87"/>
      <c r="C42" s="87"/>
      <c r="D42" s="87"/>
      <c r="E42" s="87"/>
      <c r="F42" s="88"/>
      <c r="G42" s="89"/>
      <c r="H42" s="90"/>
    </row>
    <row r="43" spans="2:8" ht="12.75" customHeight="1" x14ac:dyDescent="0.2">
      <c r="C43" s="145" t="s">
        <v>53</v>
      </c>
      <c r="D43" s="188"/>
      <c r="E43" s="188"/>
      <c r="F43" s="141" t="s">
        <v>280</v>
      </c>
      <c r="G43" s="146"/>
      <c r="H43" s="89"/>
    </row>
    <row r="44" spans="2:8" ht="12.75" customHeight="1" x14ac:dyDescent="0.2">
      <c r="C44" s="147"/>
      <c r="D44" s="189"/>
      <c r="E44" s="189"/>
      <c r="F44" s="142"/>
      <c r="G44" s="148"/>
      <c r="H44" s="89"/>
    </row>
    <row r="45" spans="2:8" ht="12.75" customHeight="1" x14ac:dyDescent="0.2">
      <c r="C45" s="147" t="s">
        <v>87</v>
      </c>
      <c r="D45" s="188"/>
      <c r="E45" s="188"/>
      <c r="F45" s="141" t="s">
        <v>264</v>
      </c>
      <c r="G45" s="146"/>
    </row>
    <row r="46" spans="2:8" ht="12.75" customHeight="1" x14ac:dyDescent="0.2">
      <c r="D46" s="187"/>
      <c r="E46" s="187"/>
      <c r="F46" s="21"/>
      <c r="G46" s="32"/>
    </row>
  </sheetData>
  <mergeCells count="40">
    <mergeCell ref="B36:E36"/>
    <mergeCell ref="B37:E37"/>
    <mergeCell ref="B23:E23"/>
    <mergeCell ref="B19:E19"/>
    <mergeCell ref="B20:E20"/>
    <mergeCell ref="B21:E21"/>
    <mergeCell ref="B22:E22"/>
    <mergeCell ref="B27:E27"/>
    <mergeCell ref="D46:E46"/>
    <mergeCell ref="D43:E43"/>
    <mergeCell ref="D45:E45"/>
    <mergeCell ref="B28:E28"/>
    <mergeCell ref="B30:E30"/>
    <mergeCell ref="D44:E44"/>
    <mergeCell ref="B29:E29"/>
    <mergeCell ref="B31:E31"/>
    <mergeCell ref="B32:E32"/>
    <mergeCell ref="B41:E41"/>
    <mergeCell ref="B38:E38"/>
    <mergeCell ref="B39:E39"/>
    <mergeCell ref="B40:E40"/>
    <mergeCell ref="B33:E33"/>
    <mergeCell ref="B34:E34"/>
    <mergeCell ref="B35:E35"/>
    <mergeCell ref="B3:D3"/>
    <mergeCell ref="E3:G3"/>
    <mergeCell ref="B10:E10"/>
    <mergeCell ref="B15:E15"/>
    <mergeCell ref="B16:E16"/>
    <mergeCell ref="D7:G7"/>
    <mergeCell ref="B11:E11"/>
    <mergeCell ref="B12:E12"/>
    <mergeCell ref="B13:E13"/>
    <mergeCell ref="B14:E14"/>
    <mergeCell ref="B9:E9"/>
    <mergeCell ref="B18:E18"/>
    <mergeCell ref="B24:E24"/>
    <mergeCell ref="B26:E26"/>
    <mergeCell ref="B25:E25"/>
    <mergeCell ref="B17:E17"/>
  </mergeCells>
  <phoneticPr fontId="7" type="noConversion"/>
  <pageMargins left="0.98425196850393704" right="0.15748031496062992" top="0.19685039370078741" bottom="0.19685039370078741" header="0.19685039370078741" footer="0.19685039370078741"/>
  <pageSetup orientation="portrait" r:id="rId1"/>
  <headerFooter alignWithMargins="0"/>
  <rowBreaks count="1" manualBreakCount="1">
    <brk id="65505" max="6553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4"/>
  </sheetPr>
  <dimension ref="A1:G83"/>
  <sheetViews>
    <sheetView zoomScale="80" zoomScaleNormal="80" workbookViewId="0">
      <selection activeCell="Q27" sqref="Q26:Q27"/>
    </sheetView>
  </sheetViews>
  <sheetFormatPr defaultColWidth="8.140625" defaultRowHeight="12.75" x14ac:dyDescent="0.2"/>
  <cols>
    <col min="1" max="1" width="3.28515625" style="3" customWidth="1"/>
    <col min="2" max="2" width="12.42578125" style="3" customWidth="1"/>
    <col min="3" max="3" width="18.140625" style="3" customWidth="1"/>
    <col min="4" max="4" width="31.7109375" style="3" customWidth="1"/>
    <col min="5" max="5" width="6.5703125" style="3" customWidth="1"/>
    <col min="6" max="6" width="16.7109375" style="34" customWidth="1"/>
    <col min="7" max="7" width="22.28515625" style="34" customWidth="1"/>
    <col min="8" max="16384" width="8.140625" style="3"/>
  </cols>
  <sheetData>
    <row r="1" spans="1:7" ht="12.75" customHeight="1" x14ac:dyDescent="0.2">
      <c r="E1" s="45"/>
      <c r="F1" s="45"/>
      <c r="G1" s="60"/>
    </row>
    <row r="2" spans="1:7" ht="15" customHeight="1" x14ac:dyDescent="0.2">
      <c r="B2" s="200" t="s">
        <v>270</v>
      </c>
      <c r="C2" s="200"/>
      <c r="D2" s="201" t="s">
        <v>267</v>
      </c>
      <c r="E2" s="201"/>
      <c r="F2" s="201"/>
      <c r="G2" s="137"/>
    </row>
    <row r="3" spans="1:7" ht="15" customHeight="1" x14ac:dyDescent="0.2">
      <c r="E3" s="45"/>
      <c r="F3" s="45"/>
      <c r="G3" s="46"/>
    </row>
    <row r="4" spans="1:7" s="51" customFormat="1" ht="15" customHeight="1" x14ac:dyDescent="0.2">
      <c r="A4" s="50"/>
      <c r="B4" s="202" t="s">
        <v>246</v>
      </c>
      <c r="C4" s="202"/>
      <c r="D4" s="202"/>
      <c r="E4" s="202"/>
      <c r="F4" s="202"/>
      <c r="G4" s="202"/>
    </row>
    <row r="5" spans="1:7" ht="15" customHeight="1" x14ac:dyDescent="0.25">
      <c r="A5" s="33"/>
      <c r="B5" s="55"/>
      <c r="C5" s="170" t="s">
        <v>275</v>
      </c>
      <c r="D5" s="170"/>
      <c r="E5" s="170"/>
      <c r="F5" s="170"/>
      <c r="G5" s="55"/>
    </row>
    <row r="6" spans="1:7" ht="15" customHeight="1" x14ac:dyDescent="0.2">
      <c r="A6" s="33"/>
      <c r="B6" s="33"/>
      <c r="C6" s="33"/>
      <c r="D6" s="33"/>
      <c r="E6" s="33"/>
      <c r="F6" s="35"/>
      <c r="G6" s="47" t="s">
        <v>90</v>
      </c>
    </row>
    <row r="7" spans="1:7" ht="54.75" customHeight="1" x14ac:dyDescent="0.2">
      <c r="A7" s="203" t="s">
        <v>56</v>
      </c>
      <c r="B7" s="203"/>
      <c r="C7" s="203"/>
      <c r="D7" s="203"/>
      <c r="E7" s="112" t="s">
        <v>4</v>
      </c>
      <c r="F7" s="113" t="s">
        <v>263</v>
      </c>
      <c r="G7" s="113" t="s">
        <v>282</v>
      </c>
    </row>
    <row r="8" spans="1:7" s="36" customFormat="1" ht="15.95" customHeight="1" x14ac:dyDescent="0.2">
      <c r="A8" s="195" t="s">
        <v>57</v>
      </c>
      <c r="B8" s="195"/>
      <c r="C8" s="195"/>
      <c r="D8" s="195"/>
      <c r="E8" s="195"/>
      <c r="F8" s="195"/>
      <c r="G8" s="195"/>
    </row>
    <row r="9" spans="1:7" s="36" customFormat="1" ht="15.6" customHeight="1" x14ac:dyDescent="0.2">
      <c r="A9" s="193" t="s">
        <v>167</v>
      </c>
      <c r="B9" s="193"/>
      <c r="C9" s="193"/>
      <c r="D9" s="193"/>
      <c r="E9" s="116">
        <v>10</v>
      </c>
      <c r="F9" s="117">
        <f>F11+F12+F13+F14+F15+F16</f>
        <v>71363</v>
      </c>
      <c r="G9" s="117">
        <f>SUM(G11:G16)</f>
        <v>7756005</v>
      </c>
    </row>
    <row r="10" spans="1:7" ht="15.6" customHeight="1" x14ac:dyDescent="0.2">
      <c r="A10" s="190" t="s">
        <v>58</v>
      </c>
      <c r="B10" s="190"/>
      <c r="C10" s="190"/>
      <c r="D10" s="190"/>
      <c r="E10" s="115"/>
      <c r="F10" s="114"/>
      <c r="G10" s="114"/>
    </row>
    <row r="11" spans="1:7" ht="15.6" customHeight="1" x14ac:dyDescent="0.2">
      <c r="A11" s="190" t="s">
        <v>171</v>
      </c>
      <c r="B11" s="190"/>
      <c r="C11" s="190"/>
      <c r="D11" s="190"/>
      <c r="E11" s="91" t="s">
        <v>6</v>
      </c>
      <c r="F11" s="114">
        <v>34429</v>
      </c>
      <c r="G11" s="114">
        <v>4352472</v>
      </c>
    </row>
    <row r="12" spans="1:7" ht="15.6" customHeight="1" x14ac:dyDescent="0.2">
      <c r="A12" s="190" t="s">
        <v>172</v>
      </c>
      <c r="B12" s="190"/>
      <c r="C12" s="190"/>
      <c r="D12" s="190"/>
      <c r="E12" s="91" t="s">
        <v>7</v>
      </c>
      <c r="F12" s="114">
        <v>0</v>
      </c>
      <c r="G12" s="114">
        <v>0</v>
      </c>
    </row>
    <row r="13" spans="1:7" ht="15.6" customHeight="1" x14ac:dyDescent="0.2">
      <c r="A13" s="190" t="s">
        <v>173</v>
      </c>
      <c r="B13" s="190"/>
      <c r="C13" s="190"/>
      <c r="D13" s="190"/>
      <c r="E13" s="91" t="s">
        <v>9</v>
      </c>
      <c r="F13" s="114">
        <v>4500</v>
      </c>
      <c r="G13" s="114">
        <v>40710</v>
      </c>
    </row>
    <row r="14" spans="1:7" ht="15.6" customHeight="1" x14ac:dyDescent="0.2">
      <c r="A14" s="190" t="s">
        <v>174</v>
      </c>
      <c r="B14" s="190"/>
      <c r="C14" s="190"/>
      <c r="D14" s="190"/>
      <c r="E14" s="91" t="s">
        <v>10</v>
      </c>
      <c r="F14" s="114">
        <v>0</v>
      </c>
      <c r="G14" s="114">
        <v>0</v>
      </c>
    </row>
    <row r="15" spans="1:7" ht="15.6" customHeight="1" x14ac:dyDescent="0.2">
      <c r="A15" s="190" t="s">
        <v>175</v>
      </c>
      <c r="B15" s="190"/>
      <c r="C15" s="190"/>
      <c r="D15" s="190"/>
      <c r="E15" s="91" t="s">
        <v>11</v>
      </c>
      <c r="F15" s="114">
        <v>0</v>
      </c>
      <c r="G15" s="114">
        <v>372</v>
      </c>
    </row>
    <row r="16" spans="1:7" ht="15.6" customHeight="1" x14ac:dyDescent="0.2">
      <c r="A16" s="190" t="s">
        <v>59</v>
      </c>
      <c r="B16" s="190"/>
      <c r="C16" s="190"/>
      <c r="D16" s="190"/>
      <c r="E16" s="91" t="s">
        <v>13</v>
      </c>
      <c r="F16" s="114">
        <f>32422+12</f>
        <v>32434</v>
      </c>
      <c r="G16" s="114">
        <v>3362451</v>
      </c>
    </row>
    <row r="17" spans="1:7" s="36" customFormat="1" ht="15.6" customHeight="1" x14ac:dyDescent="0.2">
      <c r="A17" s="193" t="s">
        <v>168</v>
      </c>
      <c r="B17" s="193"/>
      <c r="C17" s="193"/>
      <c r="D17" s="193"/>
      <c r="E17" s="116" t="s">
        <v>16</v>
      </c>
      <c r="F17" s="117">
        <f>F19+F20+F21+F22+F23+F24+F25</f>
        <v>218302</v>
      </c>
      <c r="G17" s="117">
        <f>G19+G20+G21+G22+G23+G24+G25</f>
        <v>13719184</v>
      </c>
    </row>
    <row r="18" spans="1:7" ht="15.6" customHeight="1" x14ac:dyDescent="0.2">
      <c r="A18" s="190" t="s">
        <v>58</v>
      </c>
      <c r="B18" s="190"/>
      <c r="C18" s="190"/>
      <c r="D18" s="190"/>
      <c r="E18" s="115"/>
      <c r="F18" s="114"/>
      <c r="G18" s="114"/>
    </row>
    <row r="19" spans="1:7" ht="15.6" customHeight="1" x14ac:dyDescent="0.2">
      <c r="A19" s="190" t="s">
        <v>60</v>
      </c>
      <c r="B19" s="190"/>
      <c r="C19" s="190"/>
      <c r="D19" s="190"/>
      <c r="E19" s="91" t="s">
        <v>17</v>
      </c>
      <c r="F19" s="114">
        <v>58661</v>
      </c>
      <c r="G19" s="114">
        <v>3104742</v>
      </c>
    </row>
    <row r="20" spans="1:7" ht="15.6" customHeight="1" x14ac:dyDescent="0.2">
      <c r="A20" s="190" t="s">
        <v>176</v>
      </c>
      <c r="B20" s="190"/>
      <c r="C20" s="190"/>
      <c r="D20" s="190"/>
      <c r="E20" s="91" t="s">
        <v>19</v>
      </c>
      <c r="F20" s="114">
        <v>9256</v>
      </c>
      <c r="G20" s="114">
        <v>605818</v>
      </c>
    </row>
    <row r="21" spans="1:7" ht="15.6" customHeight="1" x14ac:dyDescent="0.2">
      <c r="A21" s="190" t="s">
        <v>177</v>
      </c>
      <c r="B21" s="190"/>
      <c r="C21" s="190"/>
      <c r="D21" s="190"/>
      <c r="E21" s="91" t="s">
        <v>20</v>
      </c>
      <c r="F21" s="114">
        <v>51751</v>
      </c>
      <c r="G21" s="114">
        <v>182334</v>
      </c>
    </row>
    <row r="22" spans="1:7" ht="15.6" customHeight="1" x14ac:dyDescent="0.2">
      <c r="A22" s="190" t="s">
        <v>178</v>
      </c>
      <c r="B22" s="190"/>
      <c r="C22" s="190"/>
      <c r="D22" s="190"/>
      <c r="E22" s="91" t="s">
        <v>22</v>
      </c>
      <c r="F22" s="114">
        <v>43406</v>
      </c>
      <c r="G22" s="114">
        <v>6658943</v>
      </c>
    </row>
    <row r="23" spans="1:7" ht="15.6" customHeight="1" x14ac:dyDescent="0.2">
      <c r="A23" s="190" t="s">
        <v>179</v>
      </c>
      <c r="B23" s="190"/>
      <c r="C23" s="190"/>
      <c r="D23" s="190"/>
      <c r="E23" s="91" t="s">
        <v>24</v>
      </c>
      <c r="F23" s="114">
        <v>0</v>
      </c>
      <c r="G23" s="114">
        <v>0</v>
      </c>
    </row>
    <row r="24" spans="1:7" ht="15.6" customHeight="1" x14ac:dyDescent="0.2">
      <c r="A24" s="190" t="s">
        <v>180</v>
      </c>
      <c r="B24" s="190"/>
      <c r="C24" s="190"/>
      <c r="D24" s="190"/>
      <c r="E24" s="91" t="s">
        <v>26</v>
      </c>
      <c r="F24" s="114">
        <v>10044</v>
      </c>
      <c r="G24" s="114">
        <v>243124</v>
      </c>
    </row>
    <row r="25" spans="1:7" ht="15.6" customHeight="1" x14ac:dyDescent="0.2">
      <c r="A25" s="190" t="s">
        <v>61</v>
      </c>
      <c r="B25" s="190"/>
      <c r="C25" s="190"/>
      <c r="D25" s="190"/>
      <c r="E25" s="91" t="s">
        <v>28</v>
      </c>
      <c r="F25" s="114">
        <v>45184</v>
      </c>
      <c r="G25" s="114">
        <v>2924223</v>
      </c>
    </row>
    <row r="26" spans="1:7" s="36" customFormat="1" ht="27" customHeight="1" x14ac:dyDescent="0.2">
      <c r="A26" s="196" t="s">
        <v>169</v>
      </c>
      <c r="B26" s="196"/>
      <c r="C26" s="196"/>
      <c r="D26" s="196"/>
      <c r="E26" s="116" t="s">
        <v>34</v>
      </c>
      <c r="F26" s="117">
        <f>F9-F17</f>
        <v>-146939</v>
      </c>
      <c r="G26" s="117">
        <f>G9-G17</f>
        <v>-5963179</v>
      </c>
    </row>
    <row r="27" spans="1:7" s="36" customFormat="1" ht="21" customHeight="1" x14ac:dyDescent="0.2">
      <c r="A27" s="192" t="s">
        <v>62</v>
      </c>
      <c r="B27" s="192"/>
      <c r="C27" s="192"/>
      <c r="D27" s="192"/>
      <c r="E27" s="192"/>
      <c r="F27" s="192"/>
      <c r="G27" s="192"/>
    </row>
    <row r="28" spans="1:7" s="36" customFormat="1" ht="15.6" customHeight="1" x14ac:dyDescent="0.2">
      <c r="A28" s="193" t="s">
        <v>170</v>
      </c>
      <c r="B28" s="193"/>
      <c r="C28" s="193"/>
      <c r="D28" s="193"/>
      <c r="E28" s="109" t="s">
        <v>38</v>
      </c>
      <c r="F28" s="117">
        <f>F30+F31+F32+F33+F34+F35+F36+F37+F38+F39+F40</f>
        <v>188163</v>
      </c>
      <c r="G28" s="117">
        <f>G30+G31+G32+G33+G34+G35+G36+G37+G38+G39+G40</f>
        <v>766721</v>
      </c>
    </row>
    <row r="29" spans="1:7" ht="15.6" customHeight="1" x14ac:dyDescent="0.2">
      <c r="A29" s="190" t="s">
        <v>58</v>
      </c>
      <c r="B29" s="190"/>
      <c r="C29" s="190"/>
      <c r="D29" s="190"/>
      <c r="E29" s="108"/>
      <c r="F29" s="114"/>
      <c r="G29" s="114"/>
    </row>
    <row r="30" spans="1:7" ht="15.6" customHeight="1" x14ac:dyDescent="0.2">
      <c r="A30" s="190" t="s">
        <v>63</v>
      </c>
      <c r="B30" s="190"/>
      <c r="C30" s="190"/>
      <c r="D30" s="190"/>
      <c r="E30" s="91" t="s">
        <v>39</v>
      </c>
      <c r="F30" s="114">
        <v>3550</v>
      </c>
      <c r="G30" s="114"/>
    </row>
    <row r="31" spans="1:7" ht="15.6" customHeight="1" x14ac:dyDescent="0.2">
      <c r="A31" s="190" t="s">
        <v>64</v>
      </c>
      <c r="B31" s="190"/>
      <c r="C31" s="190"/>
      <c r="D31" s="190"/>
      <c r="E31" s="91" t="s">
        <v>40</v>
      </c>
      <c r="F31" s="114">
        <v>0</v>
      </c>
      <c r="G31" s="114"/>
    </row>
    <row r="32" spans="1:7" ht="15.6" customHeight="1" x14ac:dyDescent="0.2">
      <c r="A32" s="190" t="s">
        <v>65</v>
      </c>
      <c r="B32" s="190"/>
      <c r="C32" s="190"/>
      <c r="D32" s="190"/>
      <c r="E32" s="91" t="s">
        <v>42</v>
      </c>
      <c r="F32" s="114">
        <v>0</v>
      </c>
      <c r="G32" s="114"/>
    </row>
    <row r="33" spans="1:7" ht="28.5" customHeight="1" x14ac:dyDescent="0.2">
      <c r="A33" s="191" t="s">
        <v>181</v>
      </c>
      <c r="B33" s="191"/>
      <c r="C33" s="191"/>
      <c r="D33" s="191"/>
      <c r="E33" s="91" t="s">
        <v>44</v>
      </c>
      <c r="F33" s="114">
        <v>0</v>
      </c>
      <c r="G33" s="114"/>
    </row>
    <row r="34" spans="1:7" ht="15.6" customHeight="1" x14ac:dyDescent="0.2">
      <c r="A34" s="190" t="s">
        <v>182</v>
      </c>
      <c r="B34" s="190"/>
      <c r="C34" s="190"/>
      <c r="D34" s="190"/>
      <c r="E34" s="91" t="s">
        <v>66</v>
      </c>
      <c r="F34" s="114">
        <v>0</v>
      </c>
      <c r="G34" s="114"/>
    </row>
    <row r="35" spans="1:7" ht="15.6" customHeight="1" x14ac:dyDescent="0.2">
      <c r="A35" s="190" t="s">
        <v>183</v>
      </c>
      <c r="B35" s="190"/>
      <c r="C35" s="190"/>
      <c r="D35" s="190"/>
      <c r="E35" s="91" t="s">
        <v>68</v>
      </c>
      <c r="F35" s="114">
        <v>0</v>
      </c>
      <c r="G35" s="114"/>
    </row>
    <row r="36" spans="1:7" ht="15.6" customHeight="1" x14ac:dyDescent="0.2">
      <c r="A36" s="194" t="s">
        <v>184</v>
      </c>
      <c r="B36" s="194"/>
      <c r="C36" s="194"/>
      <c r="D36" s="194"/>
      <c r="E36" s="91" t="s">
        <v>69</v>
      </c>
      <c r="F36" s="114">
        <v>25</v>
      </c>
      <c r="G36" s="114"/>
    </row>
    <row r="37" spans="1:7" ht="15.6" customHeight="1" x14ac:dyDescent="0.2">
      <c r="A37" s="194" t="s">
        <v>67</v>
      </c>
      <c r="B37" s="194"/>
      <c r="C37" s="194"/>
      <c r="D37" s="194"/>
      <c r="E37" s="91" t="s">
        <v>185</v>
      </c>
      <c r="F37" s="114">
        <v>0</v>
      </c>
      <c r="G37" s="114"/>
    </row>
    <row r="38" spans="1:7" ht="15.6" customHeight="1" x14ac:dyDescent="0.2">
      <c r="A38" s="194" t="s">
        <v>187</v>
      </c>
      <c r="B38" s="194"/>
      <c r="C38" s="194"/>
      <c r="D38" s="194"/>
      <c r="E38" s="91" t="s">
        <v>186</v>
      </c>
      <c r="F38" s="114">
        <v>0</v>
      </c>
      <c r="G38" s="114"/>
    </row>
    <row r="39" spans="1:7" ht="15.6" customHeight="1" x14ac:dyDescent="0.2">
      <c r="A39" s="194" t="s">
        <v>175</v>
      </c>
      <c r="B39" s="194"/>
      <c r="C39" s="194"/>
      <c r="D39" s="194"/>
      <c r="E39" s="91" t="s">
        <v>47</v>
      </c>
      <c r="F39" s="114">
        <v>0</v>
      </c>
      <c r="G39" s="114"/>
    </row>
    <row r="40" spans="1:7" ht="15.6" customHeight="1" x14ac:dyDescent="0.2">
      <c r="A40" s="194" t="s">
        <v>59</v>
      </c>
      <c r="B40" s="194"/>
      <c r="C40" s="194"/>
      <c r="D40" s="194"/>
      <c r="E40" s="91" t="s">
        <v>48</v>
      </c>
      <c r="F40" s="114">
        <v>184588</v>
      </c>
      <c r="G40" s="114">
        <v>766721</v>
      </c>
    </row>
    <row r="41" spans="1:7" s="36" customFormat="1" ht="15.6" customHeight="1" x14ac:dyDescent="0.2">
      <c r="A41" s="193" t="s">
        <v>188</v>
      </c>
      <c r="B41" s="193"/>
      <c r="C41" s="193"/>
      <c r="D41" s="193"/>
      <c r="E41" s="110" t="s">
        <v>73</v>
      </c>
      <c r="F41" s="117">
        <f>F43+F44+F45+F46+F47+F48+F49+F50+F51+F52+F53</f>
        <v>3967</v>
      </c>
      <c r="G41" s="117">
        <f>G43+G44+G45+G46+G47+G48+G49+G50+G51+G52+G53</f>
        <v>1573552</v>
      </c>
    </row>
    <row r="42" spans="1:7" ht="15.6" customHeight="1" x14ac:dyDescent="0.2">
      <c r="A42" s="190" t="s">
        <v>58</v>
      </c>
      <c r="B42" s="190"/>
      <c r="C42" s="190"/>
      <c r="D42" s="190"/>
      <c r="E42" s="108"/>
      <c r="F42" s="114"/>
      <c r="G42" s="114"/>
    </row>
    <row r="43" spans="1:7" ht="15.6" customHeight="1" x14ac:dyDescent="0.2">
      <c r="A43" s="190" t="s">
        <v>70</v>
      </c>
      <c r="B43" s="190"/>
      <c r="C43" s="190"/>
      <c r="D43" s="190"/>
      <c r="E43" s="92" t="s">
        <v>189</v>
      </c>
      <c r="F43" s="114">
        <v>0</v>
      </c>
      <c r="G43" s="114">
        <v>0</v>
      </c>
    </row>
    <row r="44" spans="1:7" ht="15.6" customHeight="1" x14ac:dyDescent="0.2">
      <c r="A44" s="190" t="s">
        <v>71</v>
      </c>
      <c r="B44" s="190"/>
      <c r="C44" s="190"/>
      <c r="D44" s="190"/>
      <c r="E44" s="92" t="s">
        <v>190</v>
      </c>
      <c r="F44" s="114">
        <v>0</v>
      </c>
      <c r="G44" s="114">
        <v>0</v>
      </c>
    </row>
    <row r="45" spans="1:7" ht="15.6" customHeight="1" x14ac:dyDescent="0.2">
      <c r="A45" s="190" t="s">
        <v>72</v>
      </c>
      <c r="B45" s="190"/>
      <c r="C45" s="190"/>
      <c r="D45" s="190"/>
      <c r="E45" s="92" t="s">
        <v>191</v>
      </c>
      <c r="F45" s="114">
        <v>0</v>
      </c>
      <c r="G45" s="114">
        <v>0</v>
      </c>
    </row>
    <row r="46" spans="1:7" ht="31.5" customHeight="1" x14ac:dyDescent="0.2">
      <c r="A46" s="191" t="s">
        <v>198</v>
      </c>
      <c r="B46" s="191"/>
      <c r="C46" s="191"/>
      <c r="D46" s="191"/>
      <c r="E46" s="92" t="s">
        <v>192</v>
      </c>
      <c r="F46" s="114">
        <v>0</v>
      </c>
      <c r="G46" s="114">
        <v>0</v>
      </c>
    </row>
    <row r="47" spans="1:7" ht="15.6" customHeight="1" x14ac:dyDescent="0.2">
      <c r="A47" s="190" t="s">
        <v>199</v>
      </c>
      <c r="B47" s="190"/>
      <c r="C47" s="190"/>
      <c r="D47" s="190"/>
      <c r="E47" s="92" t="s">
        <v>193</v>
      </c>
      <c r="F47" s="114">
        <v>0</v>
      </c>
      <c r="G47" s="114">
        <v>0</v>
      </c>
    </row>
    <row r="48" spans="1:7" ht="15.6" customHeight="1" x14ac:dyDescent="0.2">
      <c r="A48" s="190" t="s">
        <v>200</v>
      </c>
      <c r="B48" s="190"/>
      <c r="C48" s="190"/>
      <c r="D48" s="190"/>
      <c r="E48" s="92" t="s">
        <v>194</v>
      </c>
      <c r="F48" s="114">
        <v>0</v>
      </c>
      <c r="G48" s="114">
        <v>0</v>
      </c>
    </row>
    <row r="49" spans="1:7" ht="15.6" customHeight="1" x14ac:dyDescent="0.2">
      <c r="A49" s="190" t="s">
        <v>201</v>
      </c>
      <c r="B49" s="190"/>
      <c r="C49" s="190"/>
      <c r="D49" s="190"/>
      <c r="E49" s="92" t="s">
        <v>195</v>
      </c>
      <c r="F49" s="114">
        <v>0</v>
      </c>
      <c r="G49" s="114">
        <v>372954</v>
      </c>
    </row>
    <row r="50" spans="1:7" ht="15.6" customHeight="1" x14ac:dyDescent="0.2">
      <c r="A50" s="190" t="s">
        <v>202</v>
      </c>
      <c r="B50" s="190"/>
      <c r="C50" s="190"/>
      <c r="D50" s="190"/>
      <c r="E50" s="92" t="s">
        <v>196</v>
      </c>
      <c r="F50" s="114">
        <v>3921</v>
      </c>
      <c r="G50" s="114">
        <v>200597</v>
      </c>
    </row>
    <row r="51" spans="1:7" ht="15.6" customHeight="1" x14ac:dyDescent="0.2">
      <c r="A51" s="190" t="s">
        <v>67</v>
      </c>
      <c r="B51" s="190"/>
      <c r="C51" s="190"/>
      <c r="D51" s="190"/>
      <c r="E51" s="92" t="s">
        <v>197</v>
      </c>
      <c r="F51" s="114">
        <v>0</v>
      </c>
      <c r="G51" s="114">
        <v>0</v>
      </c>
    </row>
    <row r="52" spans="1:7" ht="15.6" customHeight="1" x14ac:dyDescent="0.2">
      <c r="A52" s="190" t="s">
        <v>203</v>
      </c>
      <c r="B52" s="190"/>
      <c r="C52" s="190"/>
      <c r="D52" s="190"/>
      <c r="E52" s="92" t="s">
        <v>75</v>
      </c>
      <c r="F52" s="114">
        <v>0</v>
      </c>
      <c r="G52" s="114">
        <v>0</v>
      </c>
    </row>
    <row r="53" spans="1:7" ht="15.6" customHeight="1" x14ac:dyDescent="0.2">
      <c r="A53" s="190" t="s">
        <v>61</v>
      </c>
      <c r="B53" s="190"/>
      <c r="C53" s="190"/>
      <c r="D53" s="190"/>
      <c r="E53" s="92" t="s">
        <v>76</v>
      </c>
      <c r="F53" s="114">
        <v>46</v>
      </c>
      <c r="G53" s="114">
        <v>1000001</v>
      </c>
    </row>
    <row r="54" spans="1:7" s="36" customFormat="1" ht="37.5" customHeight="1" x14ac:dyDescent="0.2">
      <c r="A54" s="196" t="s">
        <v>204</v>
      </c>
      <c r="B54" s="196"/>
      <c r="C54" s="196"/>
      <c r="D54" s="196"/>
      <c r="E54" s="110" t="s">
        <v>78</v>
      </c>
      <c r="F54" s="117">
        <f>F28-F41</f>
        <v>184196</v>
      </c>
      <c r="G54" s="117">
        <f>G28-G41</f>
        <v>-806831</v>
      </c>
    </row>
    <row r="55" spans="1:7" s="36" customFormat="1" ht="21.75" customHeight="1" x14ac:dyDescent="0.2">
      <c r="A55" s="192" t="s">
        <v>74</v>
      </c>
      <c r="B55" s="192"/>
      <c r="C55" s="192"/>
      <c r="D55" s="192"/>
      <c r="E55" s="192"/>
      <c r="F55" s="192"/>
      <c r="G55" s="192"/>
    </row>
    <row r="56" spans="1:7" s="36" customFormat="1" ht="15.6" customHeight="1" x14ac:dyDescent="0.2">
      <c r="A56" s="193" t="s">
        <v>205</v>
      </c>
      <c r="B56" s="193"/>
      <c r="C56" s="193"/>
      <c r="D56" s="193"/>
      <c r="E56" s="110" t="s">
        <v>81</v>
      </c>
      <c r="F56" s="117">
        <f>F58+F59+F60+F61</f>
        <v>90946</v>
      </c>
      <c r="G56" s="117">
        <f>G58+G59+G60+G61</f>
        <v>8311438</v>
      </c>
    </row>
    <row r="57" spans="1:7" ht="15.6" customHeight="1" x14ac:dyDescent="0.2">
      <c r="A57" s="190" t="s">
        <v>58</v>
      </c>
      <c r="B57" s="190"/>
      <c r="C57" s="190"/>
      <c r="D57" s="190"/>
      <c r="E57" s="93"/>
      <c r="F57" s="114"/>
      <c r="G57" s="114"/>
    </row>
    <row r="58" spans="1:7" ht="15.6" customHeight="1" x14ac:dyDescent="0.2">
      <c r="A58" s="190" t="s">
        <v>207</v>
      </c>
      <c r="B58" s="190"/>
      <c r="C58" s="190"/>
      <c r="D58" s="190"/>
      <c r="E58" s="92" t="s">
        <v>206</v>
      </c>
      <c r="F58" s="114">
        <v>0</v>
      </c>
      <c r="G58" s="114">
        <v>72496</v>
      </c>
    </row>
    <row r="59" spans="1:7" ht="15.6" customHeight="1" x14ac:dyDescent="0.2">
      <c r="A59" s="190" t="s">
        <v>77</v>
      </c>
      <c r="B59" s="190"/>
      <c r="C59" s="190"/>
      <c r="D59" s="190"/>
      <c r="E59" s="92" t="s">
        <v>210</v>
      </c>
      <c r="F59" s="114">
        <v>0</v>
      </c>
      <c r="G59" s="114">
        <v>4319</v>
      </c>
    </row>
    <row r="60" spans="1:7" ht="15.6" customHeight="1" x14ac:dyDescent="0.2">
      <c r="A60" s="190" t="s">
        <v>208</v>
      </c>
      <c r="B60" s="190"/>
      <c r="C60" s="190"/>
      <c r="D60" s="190"/>
      <c r="E60" s="92" t="s">
        <v>211</v>
      </c>
      <c r="F60" s="114">
        <v>0</v>
      </c>
      <c r="G60" s="114">
        <v>0</v>
      </c>
    </row>
    <row r="61" spans="1:7" ht="15.6" customHeight="1" x14ac:dyDescent="0.2">
      <c r="A61" s="190" t="s">
        <v>59</v>
      </c>
      <c r="B61" s="190"/>
      <c r="C61" s="190"/>
      <c r="D61" s="190"/>
      <c r="E61" s="92" t="s">
        <v>212</v>
      </c>
      <c r="F61" s="114">
        <v>90946</v>
      </c>
      <c r="G61" s="114">
        <v>8234623</v>
      </c>
    </row>
    <row r="62" spans="1:7" s="36" customFormat="1" ht="15.6" customHeight="1" x14ac:dyDescent="0.2">
      <c r="A62" s="193" t="s">
        <v>209</v>
      </c>
      <c r="B62" s="193"/>
      <c r="C62" s="193"/>
      <c r="D62" s="193"/>
      <c r="E62" s="110" t="s">
        <v>14</v>
      </c>
      <c r="F62" s="117">
        <f>F64+F65+F66+F67+F68</f>
        <v>65213</v>
      </c>
      <c r="G62" s="117">
        <f>G64+G65+G66+G67+G68</f>
        <v>1345853</v>
      </c>
    </row>
    <row r="63" spans="1:7" ht="15.6" customHeight="1" x14ac:dyDescent="0.2">
      <c r="A63" s="190" t="s">
        <v>58</v>
      </c>
      <c r="B63" s="190"/>
      <c r="C63" s="190"/>
      <c r="D63" s="190"/>
      <c r="E63" s="93"/>
      <c r="F63" s="114"/>
      <c r="G63" s="114"/>
    </row>
    <row r="64" spans="1:7" ht="15.6" customHeight="1" x14ac:dyDescent="0.2">
      <c r="A64" s="190" t="s">
        <v>79</v>
      </c>
      <c r="B64" s="190"/>
      <c r="C64" s="190"/>
      <c r="D64" s="190"/>
      <c r="E64" s="92" t="s">
        <v>148</v>
      </c>
      <c r="F64" s="114">
        <v>63857</v>
      </c>
      <c r="G64" s="114">
        <v>1046470</v>
      </c>
    </row>
    <row r="65" spans="1:7" ht="15.6" customHeight="1" x14ac:dyDescent="0.2">
      <c r="A65" s="190" t="s">
        <v>178</v>
      </c>
      <c r="B65" s="190"/>
      <c r="C65" s="190"/>
      <c r="D65" s="190"/>
      <c r="E65" s="92" t="s">
        <v>215</v>
      </c>
      <c r="F65" s="114">
        <v>0</v>
      </c>
      <c r="G65" s="114">
        <v>0</v>
      </c>
    </row>
    <row r="66" spans="1:7" ht="15.6" customHeight="1" x14ac:dyDescent="0.2">
      <c r="A66" s="190" t="s">
        <v>80</v>
      </c>
      <c r="B66" s="190"/>
      <c r="C66" s="190"/>
      <c r="D66" s="190"/>
      <c r="E66" s="92" t="s">
        <v>216</v>
      </c>
      <c r="F66" s="114">
        <v>0</v>
      </c>
      <c r="G66" s="114">
        <v>0</v>
      </c>
    </row>
    <row r="67" spans="1:7" ht="15.6" customHeight="1" x14ac:dyDescent="0.2">
      <c r="A67" s="190" t="s">
        <v>213</v>
      </c>
      <c r="B67" s="190"/>
      <c r="C67" s="190"/>
      <c r="D67" s="190"/>
      <c r="E67" s="92" t="s">
        <v>217</v>
      </c>
      <c r="F67" s="114">
        <v>0</v>
      </c>
      <c r="G67" s="114">
        <v>0</v>
      </c>
    </row>
    <row r="68" spans="1:7" ht="15.6" customHeight="1" x14ac:dyDescent="0.2">
      <c r="A68" s="190" t="s">
        <v>214</v>
      </c>
      <c r="B68" s="190"/>
      <c r="C68" s="190"/>
      <c r="D68" s="190"/>
      <c r="E68" s="92" t="s">
        <v>218</v>
      </c>
      <c r="F68" s="114">
        <v>1356</v>
      </c>
      <c r="G68" s="114">
        <f>315174+96-15887</f>
        <v>299383</v>
      </c>
    </row>
    <row r="69" spans="1:7" s="36" customFormat="1" ht="19.5" customHeight="1" x14ac:dyDescent="0.2">
      <c r="A69" s="198" t="s">
        <v>219</v>
      </c>
      <c r="B69" s="198"/>
      <c r="C69" s="198"/>
      <c r="D69" s="198"/>
      <c r="E69" s="199" t="s">
        <v>85</v>
      </c>
      <c r="F69" s="117">
        <f>F56-F62</f>
        <v>25733</v>
      </c>
      <c r="G69" s="117">
        <f>G56-G62</f>
        <v>6965585</v>
      </c>
    </row>
    <row r="70" spans="1:7" ht="16.5" customHeight="1" x14ac:dyDescent="0.2">
      <c r="A70" s="198"/>
      <c r="B70" s="198"/>
      <c r="C70" s="198"/>
      <c r="D70" s="198"/>
      <c r="E70" s="199"/>
      <c r="F70" s="114"/>
      <c r="G70" s="114"/>
    </row>
    <row r="71" spans="1:7" ht="16.5" customHeight="1" x14ac:dyDescent="0.2">
      <c r="A71" s="196" t="s">
        <v>220</v>
      </c>
      <c r="B71" s="196"/>
      <c r="C71" s="196"/>
      <c r="D71" s="196"/>
      <c r="E71" s="110" t="s">
        <v>86</v>
      </c>
      <c r="F71" s="114"/>
      <c r="G71" s="114"/>
    </row>
    <row r="72" spans="1:7" s="36" customFormat="1" ht="26.25" customHeight="1" x14ac:dyDescent="0.2">
      <c r="A72" s="196" t="s">
        <v>221</v>
      </c>
      <c r="B72" s="196"/>
      <c r="C72" s="196"/>
      <c r="D72" s="196"/>
      <c r="E72" s="109">
        <v>130</v>
      </c>
      <c r="F72" s="117">
        <f>F26+F54+F69</f>
        <v>62990</v>
      </c>
      <c r="G72" s="117">
        <f>G26+G54+G69+G71</f>
        <v>195575</v>
      </c>
    </row>
    <row r="73" spans="1:7" s="36" customFormat="1" ht="12.75" customHeight="1" x14ac:dyDescent="0.2">
      <c r="A73" s="196" t="s">
        <v>222</v>
      </c>
      <c r="B73" s="196"/>
      <c r="C73" s="196"/>
      <c r="D73" s="196"/>
      <c r="E73" s="109">
        <v>140</v>
      </c>
      <c r="F73" s="117">
        <v>30770</v>
      </c>
      <c r="G73" s="117">
        <v>131976</v>
      </c>
    </row>
    <row r="74" spans="1:7" s="36" customFormat="1" ht="21" customHeight="1" x14ac:dyDescent="0.2">
      <c r="A74" s="196" t="s">
        <v>223</v>
      </c>
      <c r="B74" s="196"/>
      <c r="C74" s="196"/>
      <c r="D74" s="196"/>
      <c r="E74" s="116">
        <v>150</v>
      </c>
      <c r="F74" s="117">
        <f>F73+F72</f>
        <v>93760</v>
      </c>
      <c r="G74" s="117">
        <f>G72+G73</f>
        <v>327551</v>
      </c>
    </row>
    <row r="75" spans="1:7" s="36" customFormat="1" ht="12.75" customHeight="1" x14ac:dyDescent="0.2">
      <c r="A75" s="70"/>
      <c r="B75" s="70"/>
      <c r="C75" s="70"/>
      <c r="D75" s="70"/>
      <c r="E75" s="71"/>
      <c r="F75" s="118"/>
      <c r="G75" s="118"/>
    </row>
    <row r="76" spans="1:7" s="36" customFormat="1" ht="12.75" customHeight="1" x14ac:dyDescent="0.2">
      <c r="A76" s="70"/>
      <c r="B76" s="70"/>
      <c r="C76" s="70"/>
      <c r="D76" s="70"/>
      <c r="E76" s="71"/>
      <c r="F76" s="80"/>
      <c r="G76" s="80"/>
    </row>
    <row r="77" spans="1:7" ht="9" customHeight="1" x14ac:dyDescent="0.2">
      <c r="A77" s="3" t="s">
        <v>52</v>
      </c>
      <c r="F77" s="14"/>
      <c r="G77" s="14"/>
    </row>
    <row r="78" spans="1:7" s="36" customFormat="1" ht="12.75" customHeight="1" x14ac:dyDescent="0.2">
      <c r="B78" s="145" t="s">
        <v>53</v>
      </c>
      <c r="C78" s="149"/>
      <c r="D78" s="149"/>
      <c r="E78" s="149"/>
      <c r="F78" s="141" t="s">
        <v>280</v>
      </c>
      <c r="G78" s="15"/>
    </row>
    <row r="79" spans="1:7" s="36" customFormat="1" ht="13.5" customHeight="1" x14ac:dyDescent="0.2">
      <c r="B79" s="147"/>
      <c r="C79" s="150"/>
      <c r="D79" s="150"/>
      <c r="E79" s="150"/>
      <c r="F79" s="142"/>
      <c r="G79" s="31"/>
    </row>
    <row r="80" spans="1:7" ht="12.75" customHeight="1" x14ac:dyDescent="0.2">
      <c r="B80" s="147" t="s">
        <v>87</v>
      </c>
      <c r="C80" s="149"/>
      <c r="D80" s="149"/>
      <c r="E80" s="149"/>
      <c r="F80" s="141" t="s">
        <v>264</v>
      </c>
      <c r="G80" s="15"/>
    </row>
    <row r="81" spans="2:7" s="36" customFormat="1" ht="12.75" customHeight="1" x14ac:dyDescent="0.2">
      <c r="B81" s="4"/>
      <c r="C81" s="197"/>
      <c r="D81" s="197"/>
      <c r="E81" s="197"/>
      <c r="F81" s="30"/>
      <c r="G81" s="32"/>
    </row>
    <row r="82" spans="2:7" ht="8.25" customHeight="1" x14ac:dyDescent="0.2">
      <c r="B82" s="4"/>
      <c r="C82" s="4"/>
      <c r="D82" s="4"/>
      <c r="E82" s="4"/>
      <c r="F82" s="4"/>
      <c r="G82" s="26"/>
    </row>
    <row r="83" spans="2:7" x14ac:dyDescent="0.2">
      <c r="B83" s="4" t="s">
        <v>55</v>
      </c>
      <c r="C83" s="4"/>
      <c r="D83" s="4"/>
      <c r="E83" s="4"/>
      <c r="F83" s="4"/>
      <c r="G83" s="26"/>
    </row>
  </sheetData>
  <mergeCells count="73">
    <mergeCell ref="B2:C2"/>
    <mergeCell ref="D2:F2"/>
    <mergeCell ref="A46:D46"/>
    <mergeCell ref="A47:D47"/>
    <mergeCell ref="A64:D64"/>
    <mergeCell ref="A45:D45"/>
    <mergeCell ref="A43:D43"/>
    <mergeCell ref="A36:D36"/>
    <mergeCell ref="A37:D37"/>
    <mergeCell ref="A38:D38"/>
    <mergeCell ref="A39:D39"/>
    <mergeCell ref="A42:D42"/>
    <mergeCell ref="A41:D41"/>
    <mergeCell ref="B4:G4"/>
    <mergeCell ref="C5:F5"/>
    <mergeCell ref="A7:D7"/>
    <mergeCell ref="A65:D65"/>
    <mergeCell ref="A67:D67"/>
    <mergeCell ref="A49:D49"/>
    <mergeCell ref="A50:D50"/>
    <mergeCell ref="A51:D51"/>
    <mergeCell ref="A52:D52"/>
    <mergeCell ref="A66:D66"/>
    <mergeCell ref="A61:D61"/>
    <mergeCell ref="A62:D62"/>
    <mergeCell ref="A63:D63"/>
    <mergeCell ref="A54:D54"/>
    <mergeCell ref="A57:D57"/>
    <mergeCell ref="A58:D58"/>
    <mergeCell ref="A59:D59"/>
    <mergeCell ref="A60:D60"/>
    <mergeCell ref="C81:E81"/>
    <mergeCell ref="A69:D70"/>
    <mergeCell ref="A73:D73"/>
    <mergeCell ref="A74:D74"/>
    <mergeCell ref="A72:D72"/>
    <mergeCell ref="E69:E70"/>
    <mergeCell ref="A71:D71"/>
    <mergeCell ref="A29:D29"/>
    <mergeCell ref="A30:D30"/>
    <mergeCell ref="A31:D31"/>
    <mergeCell ref="A26:D26"/>
    <mergeCell ref="A10:D10"/>
    <mergeCell ref="A11:D11"/>
    <mergeCell ref="A23:D23"/>
    <mergeCell ref="A24:D24"/>
    <mergeCell ref="A25:D25"/>
    <mergeCell ref="A19:D19"/>
    <mergeCell ref="A16:D16"/>
    <mergeCell ref="A15:D15"/>
    <mergeCell ref="A17:D17"/>
    <mergeCell ref="A18:D18"/>
    <mergeCell ref="A8:G8"/>
    <mergeCell ref="A9:D9"/>
    <mergeCell ref="A12:D12"/>
    <mergeCell ref="A13:D13"/>
    <mergeCell ref="A14:D14"/>
    <mergeCell ref="A68:D68"/>
    <mergeCell ref="A20:D20"/>
    <mergeCell ref="A21:D21"/>
    <mergeCell ref="A22:D22"/>
    <mergeCell ref="A33:D33"/>
    <mergeCell ref="A34:D34"/>
    <mergeCell ref="A48:D48"/>
    <mergeCell ref="A53:D53"/>
    <mergeCell ref="A55:G55"/>
    <mergeCell ref="A56:D56"/>
    <mergeCell ref="A35:D35"/>
    <mergeCell ref="A40:D40"/>
    <mergeCell ref="A32:D32"/>
    <mergeCell ref="A44:D44"/>
    <mergeCell ref="A27:G27"/>
    <mergeCell ref="A28:D28"/>
  </mergeCells>
  <phoneticPr fontId="7" type="noConversion"/>
  <pageMargins left="1.1811023622047245" right="0.31496062992125984" top="0.27559055118110237" bottom="0.55118110236220474" header="0.23622047244094491" footer="0.15748031496062992"/>
  <pageSetup scale="8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J42"/>
  <sheetViews>
    <sheetView tabSelected="1" zoomScale="80" zoomScaleNormal="80" workbookViewId="0">
      <selection activeCell="N38" sqref="N38"/>
    </sheetView>
  </sheetViews>
  <sheetFormatPr defaultColWidth="8.85546875" defaultRowHeight="12.75" x14ac:dyDescent="0.2"/>
  <cols>
    <col min="1" max="1" width="10.5703125" style="6" customWidth="1"/>
    <col min="2" max="2" width="14.85546875" style="6" customWidth="1"/>
    <col min="3" max="3" width="6.42578125" style="6" customWidth="1"/>
    <col min="4" max="4" width="14.140625" style="13" customWidth="1"/>
    <col min="5" max="5" width="15.140625" style="13" customWidth="1"/>
    <col min="6" max="6" width="14" style="13" customWidth="1"/>
    <col min="7" max="7" width="13.85546875" style="13" customWidth="1"/>
    <col min="8" max="8" width="14.28515625" style="13" bestFit="1" customWidth="1"/>
    <col min="9" max="9" width="14" style="13" customWidth="1"/>
    <col min="10" max="10" width="14.5703125" style="13" customWidth="1"/>
    <col min="11" max="11" width="16.7109375" style="6" customWidth="1"/>
    <col min="12" max="12" width="12" style="6" bestFit="1" customWidth="1"/>
    <col min="13" max="16384" width="8.85546875" style="6"/>
  </cols>
  <sheetData>
    <row r="1" spans="1:10" ht="12.75" customHeight="1" x14ac:dyDescent="0.2">
      <c r="C1" s="7"/>
      <c r="D1" s="12"/>
      <c r="H1" s="208"/>
      <c r="I1" s="208"/>
      <c r="J1" s="208"/>
    </row>
    <row r="2" spans="1:10" ht="12.75" customHeight="1" x14ac:dyDescent="0.2">
      <c r="A2" s="151" t="s">
        <v>271</v>
      </c>
      <c r="B2" s="151"/>
      <c r="C2" s="151"/>
      <c r="D2" s="157" t="s">
        <v>267</v>
      </c>
      <c r="E2" s="157"/>
      <c r="F2" s="157"/>
      <c r="I2" s="37"/>
      <c r="J2" s="42"/>
    </row>
    <row r="3" spans="1:10" ht="12.75" customHeight="1" x14ac:dyDescent="0.2">
      <c r="H3" s="138"/>
      <c r="I3" s="37"/>
      <c r="J3" s="42"/>
    </row>
    <row r="4" spans="1:10" ht="12.75" customHeight="1" x14ac:dyDescent="0.25">
      <c r="B4" s="55" t="s">
        <v>276</v>
      </c>
      <c r="C4" s="55"/>
      <c r="D4" s="55"/>
      <c r="E4" s="55"/>
      <c r="F4" s="55"/>
      <c r="G4" s="55"/>
      <c r="H4" s="55"/>
      <c r="I4" s="55"/>
    </row>
    <row r="5" spans="1:10" ht="12.75" customHeight="1" x14ac:dyDescent="0.25">
      <c r="C5" s="54"/>
      <c r="D5" s="54"/>
      <c r="E5" s="54"/>
      <c r="F5" s="68"/>
      <c r="G5" s="65"/>
      <c r="H5" s="54"/>
    </row>
    <row r="6" spans="1:10" ht="25.5" customHeight="1" x14ac:dyDescent="0.2">
      <c r="A6" s="210"/>
      <c r="B6" s="210"/>
      <c r="C6" s="211" t="s">
        <v>4</v>
      </c>
      <c r="D6" s="212" t="s">
        <v>88</v>
      </c>
      <c r="E6" s="212"/>
      <c r="F6" s="212"/>
      <c r="G6" s="212"/>
      <c r="H6" s="212"/>
      <c r="I6" s="209" t="s">
        <v>255</v>
      </c>
      <c r="J6" s="209" t="s">
        <v>51</v>
      </c>
    </row>
    <row r="7" spans="1:10" ht="61.5" customHeight="1" x14ac:dyDescent="0.2">
      <c r="A7" s="210"/>
      <c r="B7" s="210"/>
      <c r="C7" s="211"/>
      <c r="D7" s="134" t="s">
        <v>256</v>
      </c>
      <c r="E7" s="134" t="s">
        <v>254</v>
      </c>
      <c r="F7" s="134" t="s">
        <v>50</v>
      </c>
      <c r="G7" s="134" t="s">
        <v>251</v>
      </c>
      <c r="H7" s="134" t="s">
        <v>240</v>
      </c>
      <c r="I7" s="209"/>
      <c r="J7" s="209"/>
    </row>
    <row r="8" spans="1:10" ht="29.25" customHeight="1" x14ac:dyDescent="0.2">
      <c r="A8" s="205" t="s">
        <v>89</v>
      </c>
      <c r="B8" s="205"/>
      <c r="C8" s="63" t="s">
        <v>5</v>
      </c>
      <c r="D8" s="81">
        <v>31585624</v>
      </c>
      <c r="E8" s="81">
        <v>-618111</v>
      </c>
      <c r="F8" s="81">
        <v>-66270</v>
      </c>
      <c r="G8" s="81">
        <v>-18758325</v>
      </c>
      <c r="H8" s="81">
        <f>SUM(D8:G8)</f>
        <v>12142918</v>
      </c>
      <c r="I8" s="81">
        <v>-1261031</v>
      </c>
      <c r="J8" s="81">
        <f>SUM(H8:I8)</f>
        <v>10881887</v>
      </c>
    </row>
    <row r="9" spans="1:10" ht="26.25" customHeight="1" x14ac:dyDescent="0.2">
      <c r="A9" s="204" t="s">
        <v>224</v>
      </c>
      <c r="B9" s="204"/>
      <c r="C9" s="62" t="s">
        <v>6</v>
      </c>
      <c r="D9" s="73"/>
      <c r="E9" s="73"/>
      <c r="F9" s="73"/>
      <c r="G9" s="73"/>
      <c r="H9" s="73">
        <v>0</v>
      </c>
      <c r="I9" s="73"/>
      <c r="J9" s="73"/>
    </row>
    <row r="10" spans="1:10" ht="27" customHeight="1" x14ac:dyDescent="0.2">
      <c r="A10" s="205" t="s">
        <v>249</v>
      </c>
      <c r="B10" s="205"/>
      <c r="C10" s="62" t="s">
        <v>14</v>
      </c>
      <c r="D10" s="81">
        <f>D8</f>
        <v>31585624</v>
      </c>
      <c r="E10" s="81">
        <f t="shared" ref="E10:J10" si="0">E8</f>
        <v>-618111</v>
      </c>
      <c r="F10" s="81">
        <f t="shared" si="0"/>
        <v>-66270</v>
      </c>
      <c r="G10" s="81">
        <f t="shared" si="0"/>
        <v>-18758325</v>
      </c>
      <c r="H10" s="81">
        <f t="shared" si="0"/>
        <v>12142918</v>
      </c>
      <c r="I10" s="81">
        <f t="shared" si="0"/>
        <v>-1261031</v>
      </c>
      <c r="J10" s="81">
        <f t="shared" si="0"/>
        <v>10881887</v>
      </c>
    </row>
    <row r="11" spans="1:10" ht="39" customHeight="1" x14ac:dyDescent="0.2">
      <c r="A11" s="205" t="s">
        <v>225</v>
      </c>
      <c r="B11" s="205"/>
      <c r="C11" s="63" t="s">
        <v>31</v>
      </c>
      <c r="D11" s="81">
        <f>D13+D14</f>
        <v>0</v>
      </c>
      <c r="E11" s="81">
        <v>0</v>
      </c>
      <c r="F11" s="81">
        <f>F14+F12</f>
        <v>0</v>
      </c>
      <c r="G11" s="81">
        <f>G14+G12</f>
        <v>-152939</v>
      </c>
      <c r="H11" s="81">
        <f>H12+H13</f>
        <v>-152939</v>
      </c>
      <c r="I11" s="81">
        <f>I14+I12</f>
        <v>-1766</v>
      </c>
      <c r="J11" s="81">
        <f>SUM(H11:I11)</f>
        <v>-154705</v>
      </c>
    </row>
    <row r="12" spans="1:10" ht="27.75" customHeight="1" x14ac:dyDescent="0.2">
      <c r="A12" s="204" t="s">
        <v>241</v>
      </c>
      <c r="B12" s="204"/>
      <c r="C12" s="62" t="s">
        <v>233</v>
      </c>
      <c r="D12" s="73">
        <v>0</v>
      </c>
      <c r="E12" s="73">
        <v>0</v>
      </c>
      <c r="F12" s="73">
        <v>0</v>
      </c>
      <c r="G12" s="114">
        <f>'Отчет оПрибылиУбытках'!H28</f>
        <v>-152939</v>
      </c>
      <c r="H12" s="73">
        <f t="shared" ref="H12" si="1">D12+E12+G12</f>
        <v>-152939</v>
      </c>
      <c r="I12" s="73">
        <v>-1766</v>
      </c>
      <c r="J12" s="135">
        <f>H12+I12</f>
        <v>-154705</v>
      </c>
    </row>
    <row r="13" spans="1:10" ht="35.25" customHeight="1" x14ac:dyDescent="0.2">
      <c r="A13" s="204" t="s">
        <v>257</v>
      </c>
      <c r="B13" s="204"/>
      <c r="C13" s="63" t="s">
        <v>234</v>
      </c>
      <c r="D13" s="73">
        <v>0</v>
      </c>
      <c r="E13" s="73">
        <v>0</v>
      </c>
      <c r="F13" s="73"/>
      <c r="G13" s="73"/>
      <c r="H13" s="73">
        <f>SUM(D13:G13)</f>
        <v>0</v>
      </c>
      <c r="I13" s="73"/>
      <c r="J13" s="135">
        <f>H13+I13</f>
        <v>0</v>
      </c>
    </row>
    <row r="14" spans="1:10" ht="37.5" customHeight="1" x14ac:dyDescent="0.2">
      <c r="A14" s="205" t="s">
        <v>262</v>
      </c>
      <c r="B14" s="205"/>
      <c r="C14" s="63" t="s">
        <v>36</v>
      </c>
      <c r="D14" s="81">
        <f t="shared" ref="D14:J14" si="2">D16+D17+D18+D19+D20+D21</f>
        <v>0</v>
      </c>
      <c r="E14" s="81">
        <f t="shared" si="2"/>
        <v>0</v>
      </c>
      <c r="F14" s="81">
        <f t="shared" si="2"/>
        <v>0</v>
      </c>
      <c r="G14" s="81">
        <f t="shared" si="2"/>
        <v>0</v>
      </c>
      <c r="H14" s="81">
        <f t="shared" si="2"/>
        <v>0</v>
      </c>
      <c r="I14" s="81">
        <f t="shared" si="2"/>
        <v>0</v>
      </c>
      <c r="J14" s="81">
        <f t="shared" si="2"/>
        <v>0</v>
      </c>
    </row>
    <row r="15" spans="1:10" x14ac:dyDescent="0.2">
      <c r="A15" s="204" t="s">
        <v>163</v>
      </c>
      <c r="B15" s="204"/>
      <c r="C15" s="62"/>
      <c r="D15" s="73">
        <v>0</v>
      </c>
      <c r="E15" s="73">
        <v>0</v>
      </c>
      <c r="F15" s="73">
        <v>0</v>
      </c>
      <c r="G15" s="73">
        <v>0</v>
      </c>
      <c r="H15" s="73">
        <f t="shared" ref="H15:H21" si="3">SUM(D15:G15)</f>
        <v>0</v>
      </c>
      <c r="I15" s="73">
        <v>0</v>
      </c>
      <c r="J15" s="135">
        <v>0</v>
      </c>
    </row>
    <row r="16" spans="1:10" x14ac:dyDescent="0.2">
      <c r="A16" s="204" t="s">
        <v>245</v>
      </c>
      <c r="B16" s="204"/>
      <c r="C16" s="62" t="s">
        <v>235</v>
      </c>
      <c r="D16" s="73">
        <v>0</v>
      </c>
      <c r="E16" s="73">
        <v>0</v>
      </c>
      <c r="F16" s="73">
        <v>0</v>
      </c>
      <c r="G16" s="73">
        <v>0</v>
      </c>
      <c r="H16" s="73">
        <f t="shared" si="3"/>
        <v>0</v>
      </c>
      <c r="I16" s="73">
        <v>0</v>
      </c>
      <c r="J16" s="135">
        <v>0</v>
      </c>
    </row>
    <row r="17" spans="1:10" x14ac:dyDescent="0.2">
      <c r="A17" s="204" t="s">
        <v>226</v>
      </c>
      <c r="B17" s="204"/>
      <c r="C17" s="62" t="s">
        <v>236</v>
      </c>
      <c r="D17" s="73"/>
      <c r="E17" s="73"/>
      <c r="F17" s="73"/>
      <c r="G17" s="73">
        <v>0</v>
      </c>
      <c r="H17" s="73">
        <f t="shared" si="3"/>
        <v>0</v>
      </c>
      <c r="I17" s="73">
        <v>0</v>
      </c>
      <c r="J17" s="135">
        <f>H17</f>
        <v>0</v>
      </c>
    </row>
    <row r="18" spans="1:10" ht="26.25" customHeight="1" x14ac:dyDescent="0.2">
      <c r="A18" s="204" t="s">
        <v>243</v>
      </c>
      <c r="B18" s="204"/>
      <c r="C18" s="48">
        <v>315</v>
      </c>
      <c r="D18" s="73">
        <v>0</v>
      </c>
      <c r="E18" s="73"/>
      <c r="F18" s="73">
        <v>0</v>
      </c>
      <c r="G18" s="73">
        <v>0</v>
      </c>
      <c r="H18" s="73">
        <f t="shared" si="3"/>
        <v>0</v>
      </c>
      <c r="I18" s="73">
        <v>0</v>
      </c>
      <c r="J18" s="135">
        <f>H18</f>
        <v>0</v>
      </c>
    </row>
    <row r="19" spans="1:10" ht="28.5" customHeight="1" x14ac:dyDescent="0.2">
      <c r="A19" s="213" t="s">
        <v>228</v>
      </c>
      <c r="B19" s="214"/>
      <c r="C19" s="48">
        <v>316</v>
      </c>
      <c r="D19" s="73">
        <v>0</v>
      </c>
      <c r="E19" s="73">
        <v>0</v>
      </c>
      <c r="F19" s="73">
        <v>0</v>
      </c>
      <c r="G19" s="73">
        <v>0</v>
      </c>
      <c r="H19" s="73">
        <f t="shared" si="3"/>
        <v>0</v>
      </c>
      <c r="I19" s="73">
        <v>0</v>
      </c>
      <c r="J19" s="135">
        <v>0</v>
      </c>
    </row>
    <row r="20" spans="1:10" ht="27" customHeight="1" x14ac:dyDescent="0.2">
      <c r="A20" s="213" t="s">
        <v>229</v>
      </c>
      <c r="B20" s="214"/>
      <c r="C20" s="48">
        <v>317</v>
      </c>
      <c r="D20" s="73">
        <v>0</v>
      </c>
      <c r="E20" s="73">
        <v>0</v>
      </c>
      <c r="F20" s="73"/>
      <c r="G20" s="73"/>
      <c r="H20" s="73">
        <f t="shared" si="3"/>
        <v>0</v>
      </c>
      <c r="I20" s="73"/>
      <c r="J20" s="135">
        <f>H20+I20</f>
        <v>0</v>
      </c>
    </row>
    <row r="21" spans="1:10" ht="40.5" customHeight="1" x14ac:dyDescent="0.2">
      <c r="A21" s="204" t="s">
        <v>260</v>
      </c>
      <c r="B21" s="204"/>
      <c r="C21" s="48">
        <v>318</v>
      </c>
      <c r="D21" s="73">
        <v>0</v>
      </c>
      <c r="E21" s="73">
        <v>0</v>
      </c>
      <c r="F21" s="73">
        <f>'Отчет оПрибылиУбытках'!H30</f>
        <v>0</v>
      </c>
      <c r="G21" s="73"/>
      <c r="H21" s="73">
        <f t="shared" si="3"/>
        <v>0</v>
      </c>
      <c r="I21" s="73"/>
      <c r="J21" s="135">
        <f>SUM(H21:I21)</f>
        <v>0</v>
      </c>
    </row>
    <row r="22" spans="1:10" ht="26.25" customHeight="1" x14ac:dyDescent="0.2">
      <c r="A22" s="205" t="s">
        <v>277</v>
      </c>
      <c r="B22" s="205"/>
      <c r="C22" s="49">
        <v>400</v>
      </c>
      <c r="D22" s="94">
        <f t="shared" ref="D22:E22" si="4">D10+D11+SUM(D16:D21)</f>
        <v>31585624</v>
      </c>
      <c r="E22" s="94">
        <f t="shared" si="4"/>
        <v>-618111</v>
      </c>
      <c r="F22" s="94">
        <f>F10+F11</f>
        <v>-66270</v>
      </c>
      <c r="G22" s="94">
        <f>G10+G11</f>
        <v>-18911264</v>
      </c>
      <c r="H22" s="94">
        <f t="shared" ref="H22" si="5">H10+H11</f>
        <v>11989979</v>
      </c>
      <c r="I22" s="94">
        <f>I10+I11</f>
        <v>-1262797</v>
      </c>
      <c r="J22" s="94">
        <f t="shared" ref="J22" si="6">J10+J11</f>
        <v>10727182</v>
      </c>
    </row>
    <row r="23" spans="1:10" ht="7.5" customHeight="1" x14ac:dyDescent="0.2">
      <c r="A23" s="206"/>
      <c r="B23" s="207"/>
      <c r="C23" s="49"/>
      <c r="D23" s="94"/>
      <c r="E23" s="94"/>
      <c r="F23" s="94"/>
      <c r="G23" s="94"/>
      <c r="H23" s="94"/>
      <c r="I23" s="94"/>
      <c r="J23" s="136"/>
    </row>
    <row r="24" spans="1:10" ht="28.5" customHeight="1" x14ac:dyDescent="0.2">
      <c r="A24" s="205" t="s">
        <v>244</v>
      </c>
      <c r="B24" s="205"/>
      <c r="C24" s="49"/>
      <c r="D24" s="81">
        <f>Бух.баланс!I69</f>
        <v>33499625</v>
      </c>
      <c r="E24" s="81">
        <f>Бух.баланс!I71</f>
        <v>-618111</v>
      </c>
      <c r="F24" s="81">
        <f>Бух.баланс!I70+Бух.баланс!I72</f>
        <v>-4342571</v>
      </c>
      <c r="G24" s="81">
        <f>Бух.баланс!I73</f>
        <v>-11007228</v>
      </c>
      <c r="H24" s="94">
        <f>SUM(D24:G24)</f>
        <v>17531715</v>
      </c>
      <c r="I24" s="81">
        <f>Бух.баланс!I75</f>
        <v>-69807</v>
      </c>
      <c r="J24" s="81">
        <f>H24+I24</f>
        <v>17461908</v>
      </c>
    </row>
    <row r="25" spans="1:10" ht="27.75" customHeight="1" x14ac:dyDescent="0.2">
      <c r="A25" s="204" t="s">
        <v>224</v>
      </c>
      <c r="B25" s="204"/>
      <c r="C25" s="48">
        <v>401</v>
      </c>
      <c r="D25" s="73"/>
      <c r="E25" s="73"/>
      <c r="F25" s="73"/>
      <c r="G25" s="73"/>
      <c r="H25" s="73">
        <f>D25+E25+G25</f>
        <v>0</v>
      </c>
      <c r="I25" s="73"/>
      <c r="J25" s="135"/>
    </row>
    <row r="26" spans="1:10" ht="28.5" customHeight="1" x14ac:dyDescent="0.2">
      <c r="A26" s="205" t="s">
        <v>250</v>
      </c>
      <c r="B26" s="205"/>
      <c r="C26" s="49">
        <v>500</v>
      </c>
      <c r="D26" s="81">
        <f>D24</f>
        <v>33499625</v>
      </c>
      <c r="E26" s="81">
        <f t="shared" ref="E26:J26" si="7">E24</f>
        <v>-618111</v>
      </c>
      <c r="F26" s="81">
        <f t="shared" si="7"/>
        <v>-4342571</v>
      </c>
      <c r="G26" s="81">
        <f t="shared" si="7"/>
        <v>-11007228</v>
      </c>
      <c r="H26" s="81">
        <f t="shared" si="7"/>
        <v>17531715</v>
      </c>
      <c r="I26" s="81">
        <f t="shared" si="7"/>
        <v>-69807</v>
      </c>
      <c r="J26" s="81">
        <f t="shared" si="7"/>
        <v>17461908</v>
      </c>
    </row>
    <row r="27" spans="1:10" ht="24.75" customHeight="1" x14ac:dyDescent="0.2">
      <c r="A27" s="205" t="s">
        <v>230</v>
      </c>
      <c r="B27" s="205"/>
      <c r="C27" s="49">
        <v>600</v>
      </c>
      <c r="D27" s="81">
        <v>0</v>
      </c>
      <c r="E27" s="81">
        <v>0</v>
      </c>
      <c r="F27" s="81">
        <f>F28+F29</f>
        <v>0</v>
      </c>
      <c r="G27" s="81">
        <f t="shared" ref="G27:J27" si="8">G28+G29</f>
        <v>-630854</v>
      </c>
      <c r="H27" s="81">
        <f t="shared" si="8"/>
        <v>-630854</v>
      </c>
      <c r="I27" s="81">
        <f t="shared" si="8"/>
        <v>-1053</v>
      </c>
      <c r="J27" s="81">
        <f t="shared" si="8"/>
        <v>-631907</v>
      </c>
    </row>
    <row r="28" spans="1:10" ht="23.25" customHeight="1" x14ac:dyDescent="0.2">
      <c r="A28" s="204" t="s">
        <v>242</v>
      </c>
      <c r="B28" s="204"/>
      <c r="C28" s="49">
        <v>610</v>
      </c>
      <c r="D28" s="73">
        <v>0</v>
      </c>
      <c r="E28" s="73">
        <v>0</v>
      </c>
      <c r="F28" s="73">
        <v>0</v>
      </c>
      <c r="G28" s="73">
        <f>'Отчет оПрибылиУбытках'!G28</f>
        <v>-630854</v>
      </c>
      <c r="H28" s="73">
        <f t="shared" ref="H28:H35" si="9">SUM(D28:G28)</f>
        <v>-630854</v>
      </c>
      <c r="I28" s="73">
        <f>'Отчет оПрибылиУбытках'!G29</f>
        <v>-1053</v>
      </c>
      <c r="J28" s="135">
        <f>SUM(H28:I28)</f>
        <v>-631907</v>
      </c>
    </row>
    <row r="29" spans="1:10" ht="36.75" customHeight="1" x14ac:dyDescent="0.2">
      <c r="A29" s="204" t="s">
        <v>231</v>
      </c>
      <c r="B29" s="204"/>
      <c r="C29" s="49">
        <v>620</v>
      </c>
      <c r="D29" s="73">
        <v>0</v>
      </c>
      <c r="E29" s="73">
        <v>0</v>
      </c>
      <c r="F29" s="81"/>
      <c r="G29" s="81"/>
      <c r="H29" s="81">
        <f>SUM(H31:H36)</f>
        <v>0</v>
      </c>
      <c r="I29" s="81">
        <f>SUM(I31:I36)</f>
        <v>0</v>
      </c>
      <c r="J29" s="81">
        <f>SUM(J31:J36)</f>
        <v>0</v>
      </c>
    </row>
    <row r="30" spans="1:10" ht="24.75" customHeight="1" x14ac:dyDescent="0.2">
      <c r="A30" s="205" t="s">
        <v>232</v>
      </c>
      <c r="B30" s="205"/>
      <c r="C30" s="49">
        <v>700</v>
      </c>
      <c r="D30" s="81">
        <f>D31+D32+D33+D34+D35+D36</f>
        <v>0</v>
      </c>
      <c r="E30" s="81">
        <f>E31+E32+E33+E34+E35+E36</f>
        <v>0</v>
      </c>
      <c r="F30" s="81"/>
      <c r="G30" s="81"/>
      <c r="H30" s="81"/>
      <c r="I30" s="81"/>
      <c r="J30" s="81"/>
    </row>
    <row r="31" spans="1:10" ht="17.25" customHeight="1" x14ac:dyDescent="0.2">
      <c r="A31" s="204" t="s">
        <v>226</v>
      </c>
      <c r="B31" s="204"/>
      <c r="C31" s="48">
        <v>711</v>
      </c>
      <c r="D31" s="73"/>
      <c r="E31" s="73"/>
      <c r="F31" s="73"/>
      <c r="G31" s="73">
        <v>0</v>
      </c>
      <c r="H31" s="73">
        <f t="shared" si="9"/>
        <v>0</v>
      </c>
      <c r="I31" s="73">
        <v>0</v>
      </c>
      <c r="J31" s="135">
        <f>H31</f>
        <v>0</v>
      </c>
    </row>
    <row r="32" spans="1:10" ht="25.5" customHeight="1" x14ac:dyDescent="0.2">
      <c r="A32" s="204" t="s">
        <v>243</v>
      </c>
      <c r="B32" s="204"/>
      <c r="C32" s="48">
        <v>712</v>
      </c>
      <c r="D32" s="73">
        <v>0</v>
      </c>
      <c r="E32" s="73"/>
      <c r="F32" s="73"/>
      <c r="G32" s="73"/>
      <c r="H32" s="73">
        <f t="shared" si="9"/>
        <v>0</v>
      </c>
      <c r="I32" s="73">
        <v>0</v>
      </c>
      <c r="J32" s="135">
        <f t="shared" ref="J32:J35" si="10">H32</f>
        <v>0</v>
      </c>
    </row>
    <row r="33" spans="1:10" x14ac:dyDescent="0.2">
      <c r="A33" s="204" t="s">
        <v>227</v>
      </c>
      <c r="B33" s="204"/>
      <c r="C33" s="48">
        <v>715</v>
      </c>
      <c r="D33" s="73">
        <v>0</v>
      </c>
      <c r="E33" s="73">
        <v>0</v>
      </c>
      <c r="F33" s="73">
        <v>0</v>
      </c>
      <c r="G33" s="73"/>
      <c r="H33" s="73">
        <f t="shared" si="9"/>
        <v>0</v>
      </c>
      <c r="I33" s="73">
        <v>0</v>
      </c>
      <c r="J33" s="135">
        <f t="shared" si="10"/>
        <v>0</v>
      </c>
    </row>
    <row r="34" spans="1:10" ht="24" customHeight="1" x14ac:dyDescent="0.2">
      <c r="A34" s="204" t="s">
        <v>228</v>
      </c>
      <c r="B34" s="204"/>
      <c r="C34" s="48">
        <v>716</v>
      </c>
      <c r="D34" s="73">
        <v>0</v>
      </c>
      <c r="E34" s="73">
        <v>0</v>
      </c>
      <c r="F34" s="73">
        <v>0</v>
      </c>
      <c r="G34" s="73"/>
      <c r="H34" s="73">
        <f t="shared" si="9"/>
        <v>0</v>
      </c>
      <c r="I34" s="73">
        <v>0</v>
      </c>
      <c r="J34" s="135">
        <f t="shared" si="10"/>
        <v>0</v>
      </c>
    </row>
    <row r="35" spans="1:10" ht="28.5" customHeight="1" x14ac:dyDescent="0.2">
      <c r="A35" s="204" t="s">
        <v>265</v>
      </c>
      <c r="B35" s="204"/>
      <c r="C35" s="48">
        <v>717</v>
      </c>
      <c r="D35" s="73">
        <v>0</v>
      </c>
      <c r="E35" s="73">
        <v>0</v>
      </c>
      <c r="F35" s="73"/>
      <c r="G35" s="73"/>
      <c r="H35" s="73">
        <f t="shared" si="9"/>
        <v>0</v>
      </c>
      <c r="I35" s="73">
        <v>0</v>
      </c>
      <c r="J35" s="135">
        <f t="shared" si="10"/>
        <v>0</v>
      </c>
    </row>
    <row r="36" spans="1:10" ht="35.25" customHeight="1" x14ac:dyDescent="0.2">
      <c r="A36" s="204" t="s">
        <v>260</v>
      </c>
      <c r="B36" s="204"/>
      <c r="C36" s="48">
        <v>718</v>
      </c>
      <c r="D36" s="73">
        <v>0</v>
      </c>
      <c r="E36" s="73">
        <v>0</v>
      </c>
      <c r="F36" s="73"/>
      <c r="G36" s="73"/>
      <c r="H36" s="73">
        <f>D36+E36+G36+F36</f>
        <v>0</v>
      </c>
      <c r="I36" s="73"/>
      <c r="J36" s="135">
        <f>H36+I36</f>
        <v>0</v>
      </c>
    </row>
    <row r="37" spans="1:10" ht="39" customHeight="1" x14ac:dyDescent="0.2">
      <c r="A37" s="205" t="s">
        <v>278</v>
      </c>
      <c r="B37" s="205"/>
      <c r="C37" s="49">
        <v>800</v>
      </c>
      <c r="D37" s="81">
        <f>SUM(D26:D30)</f>
        <v>33499625</v>
      </c>
      <c r="E37" s="81">
        <f>SUM(E26:E30)</f>
        <v>-618111</v>
      </c>
      <c r="F37" s="81">
        <f>F26+F27</f>
        <v>-4342571</v>
      </c>
      <c r="G37" s="81">
        <f>SUM(G26:G27)</f>
        <v>-11638082</v>
      </c>
      <c r="H37" s="81">
        <f>SUM(D37:G37)</f>
        <v>16900861</v>
      </c>
      <c r="I37" s="81">
        <f>I26+I27+SUM(I31:I36)</f>
        <v>-70860</v>
      </c>
      <c r="J37" s="81">
        <f>J26+J27</f>
        <v>16830001</v>
      </c>
    </row>
    <row r="38" spans="1:10" ht="21" customHeight="1" x14ac:dyDescent="0.2">
      <c r="A38" s="83"/>
      <c r="B38" s="83"/>
      <c r="C38" s="84"/>
      <c r="D38" s="85"/>
      <c r="E38" s="85"/>
      <c r="F38" s="85"/>
      <c r="G38" s="85"/>
      <c r="H38" s="85"/>
      <c r="I38" s="85"/>
      <c r="J38" s="85"/>
    </row>
    <row r="39" spans="1:10" ht="10.5" customHeight="1" x14ac:dyDescent="0.2">
      <c r="A39" s="83"/>
      <c r="B39" s="83"/>
      <c r="C39" s="84"/>
      <c r="D39" s="85"/>
      <c r="E39" s="85"/>
      <c r="F39" s="85"/>
      <c r="G39" s="85"/>
      <c r="H39" s="85"/>
      <c r="I39" s="85"/>
      <c r="J39" s="85"/>
    </row>
    <row r="40" spans="1:10" x14ac:dyDescent="0.2">
      <c r="A40" s="82"/>
      <c r="B40" s="215" t="s">
        <v>53</v>
      </c>
      <c r="C40" s="215"/>
      <c r="D40" s="215"/>
      <c r="E40" s="67"/>
      <c r="F40" s="11" t="s">
        <v>280</v>
      </c>
      <c r="G40" s="61"/>
    </row>
    <row r="41" spans="1:10" x14ac:dyDescent="0.2">
      <c r="E41" s="66"/>
      <c r="F41" s="21"/>
      <c r="G41" s="66"/>
    </row>
    <row r="42" spans="1:10" x14ac:dyDescent="0.2">
      <c r="A42" s="82"/>
      <c r="B42" s="215" t="s">
        <v>54</v>
      </c>
      <c r="C42" s="215"/>
      <c r="D42" s="215"/>
      <c r="E42" s="67"/>
      <c r="F42" s="11" t="s">
        <v>264</v>
      </c>
      <c r="G42" s="61"/>
    </row>
  </sheetData>
  <mergeCells count="39">
    <mergeCell ref="D2:F2"/>
    <mergeCell ref="A20:B20"/>
    <mergeCell ref="A35:B35"/>
    <mergeCell ref="B42:D42"/>
    <mergeCell ref="B40:D40"/>
    <mergeCell ref="A13:B13"/>
    <mergeCell ref="A30:B30"/>
    <mergeCell ref="A37:B37"/>
    <mergeCell ref="A14:B14"/>
    <mergeCell ref="A15:B15"/>
    <mergeCell ref="A16:B16"/>
    <mergeCell ref="A29:B29"/>
    <mergeCell ref="A17:B17"/>
    <mergeCell ref="A18:B18"/>
    <mergeCell ref="A19:B19"/>
    <mergeCell ref="A36:B36"/>
    <mergeCell ref="A31:B31"/>
    <mergeCell ref="A32:B32"/>
    <mergeCell ref="A28:B28"/>
    <mergeCell ref="A34:B34"/>
    <mergeCell ref="H1:J1"/>
    <mergeCell ref="I6:I7"/>
    <mergeCell ref="J6:J7"/>
    <mergeCell ref="A6:B7"/>
    <mergeCell ref="C6:C7"/>
    <mergeCell ref="D6:H6"/>
    <mergeCell ref="A8:B8"/>
    <mergeCell ref="A9:B9"/>
    <mergeCell ref="A10:B10"/>
    <mergeCell ref="A24:B24"/>
    <mergeCell ref="A33:B33"/>
    <mergeCell ref="A11:B11"/>
    <mergeCell ref="A12:B12"/>
    <mergeCell ref="A26:B26"/>
    <mergeCell ref="A27:B27"/>
    <mergeCell ref="A21:B21"/>
    <mergeCell ref="A22:B22"/>
    <mergeCell ref="A25:B25"/>
    <mergeCell ref="A23:B23"/>
  </mergeCells>
  <phoneticPr fontId="7" type="noConversion"/>
  <pageMargins left="0.39370078740157483" right="0.19685039370078741" top="0.31496062992125984" bottom="0.15748031496062992" header="0.19685039370078741" footer="0.19685039370078741"/>
  <pageSetup scale="7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Бух.баланс</vt:lpstr>
      <vt:lpstr>Отчет оПрибылиУбытках</vt:lpstr>
      <vt:lpstr>ОтчетДвиженияДенежСредств (пря)</vt:lpstr>
      <vt:lpstr>Отчет об изменКапитале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aliay</dc:creator>
  <cp:lastModifiedBy>Надежда И. Шарабок</cp:lastModifiedBy>
  <cp:lastPrinted>2019-05-14T05:28:39Z</cp:lastPrinted>
  <dcterms:created xsi:type="dcterms:W3CDTF">2007-06-07T10:44:10Z</dcterms:created>
  <dcterms:modified xsi:type="dcterms:W3CDTF">2019-05-14T08:29:02Z</dcterms:modified>
</cp:coreProperties>
</file>