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3-2022\"/>
    </mc:Choice>
  </mc:AlternateContent>
  <xr:revisionPtr revIDLastSave="0" documentId="13_ncr:1_{87050585-1D40-442E-AB6C-41AA582D3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СК" sheetId="4" r:id="rId3"/>
    <sheet name="ОДДС" sheetId="5" r:id="rId4"/>
  </sheets>
  <definedNames>
    <definedName name="_xlnm.Print_Area" localSheetId="3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5" l="1"/>
  <c r="F46" i="5" l="1"/>
  <c r="D46" i="5"/>
  <c r="F39" i="5"/>
  <c r="D39" i="5"/>
  <c r="F3" i="5"/>
  <c r="D3" i="5"/>
  <c r="L8" i="4"/>
  <c r="L9" i="4" s="1"/>
  <c r="J9" i="4"/>
  <c r="H9" i="4"/>
  <c r="F9" i="4"/>
  <c r="D9" i="4"/>
  <c r="B9" i="4"/>
  <c r="M7" i="4"/>
  <c r="M6" i="4"/>
  <c r="M5" i="4"/>
  <c r="B22" i="4"/>
  <c r="D22" i="4"/>
  <c r="F22" i="4"/>
  <c r="H22" i="4"/>
  <c r="J22" i="4"/>
  <c r="M14" i="4"/>
  <c r="H57" i="1"/>
  <c r="F13" i="1"/>
  <c r="M8" i="4" l="1"/>
  <c r="M9" i="4" s="1"/>
  <c r="M19" i="4" l="1"/>
  <c r="M18" i="4"/>
  <c r="L21" i="4" l="1"/>
  <c r="L22" i="4" s="1"/>
  <c r="F23" i="1" l="1"/>
  <c r="H54" i="1" l="1"/>
  <c r="F54" i="1"/>
  <c r="H44" i="1"/>
  <c r="F44" i="1"/>
  <c r="H35" i="1"/>
  <c r="F35" i="1"/>
  <c r="H23" i="1"/>
  <c r="H13" i="1"/>
  <c r="F25" i="1"/>
  <c r="F57" i="1" l="1"/>
  <c r="H25" i="1"/>
  <c r="F36" i="1"/>
  <c r="F56" i="1" s="1"/>
  <c r="F21" i="2" l="1"/>
  <c r="M4" i="4" l="1"/>
  <c r="M20" i="4"/>
  <c r="M17" i="4"/>
  <c r="M16" i="4"/>
  <c r="H21" i="2" l="1"/>
  <c r="H8" i="2" l="1"/>
  <c r="H11" i="2" s="1"/>
  <c r="H16" i="2" s="1"/>
  <c r="F8" i="2"/>
  <c r="H36" i="1"/>
  <c r="H56" i="1" s="1"/>
  <c r="H60" i="1" s="1"/>
  <c r="F4" i="5" l="1"/>
  <c r="F14" i="5" s="1"/>
  <c r="F23" i="5" s="1"/>
  <c r="F26" i="5" s="1"/>
  <c r="H18" i="2"/>
  <c r="H22" i="2" s="1"/>
  <c r="F11" i="2"/>
  <c r="F16" i="2" s="1"/>
  <c r="F60" i="1"/>
  <c r="F52" i="5" l="1"/>
  <c r="D4" i="5"/>
  <c r="D14" i="5" s="1"/>
  <c r="D23" i="5" s="1"/>
  <c r="D26" i="5" s="1"/>
  <c r="D49" i="5" s="1"/>
  <c r="D52" i="5" s="1"/>
  <c r="D55" i="5" s="1"/>
  <c r="F18" i="2"/>
  <c r="F22" i="2" l="1"/>
  <c r="M15" i="4"/>
  <c r="M22" i="4" s="1"/>
</calcChain>
</file>

<file path=xl/sharedStrings.xml><?xml version="1.0" encoding="utf-8"?>
<sst xmlns="http://schemas.openxmlformats.org/spreadsheetml/2006/main" count="195" uniqueCount="145">
  <si>
    <t>АО "RG BRANDS" И ЕГО ДОЧЕРНИЕ КОМПАНИИ</t>
  </si>
  <si>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</si>
  <si>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</si>
  <si>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</si>
  <si>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</si>
  <si>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</si>
  <si>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</si>
  <si>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</si>
  <si>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</si>
  <si>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</si>
  <si>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</si>
  <si>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</si>
  <si>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</si>
  <si>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</si>
  <si>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</si>
  <si>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</si>
  <si>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</si>
  <si>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</si>
  <si>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</si>
  <si>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</si>
  <si>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</si>
  <si>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</si>
  <si>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</si>
  <si>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</si>
  <si>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</si>
  <si>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</si>
  <si>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</si>
  <si>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</si>
  <si>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</si>
  <si>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</si>
  <si>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</si>
  <si>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</si>
  <si>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</si>
  <si>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</si>
  <si>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</si>
  <si>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</si>
  <si>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</si>
  <si>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</si>
  <si>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</si>
  <si>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</si>
  <si>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</si>
  <si>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</si>
  <si>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</si>
  <si>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</si>
  <si>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</si>
  <si>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</si>
  <si>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</si>
  <si>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</si>
  <si>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</si>
  <si>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</si>
  <si>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</si>
  <si>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</si>
  <si>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</si>
  <si>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</si>
  <si>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</si>
  <si>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</si>
  <si>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</si>
  <si>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</si>
  <si>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</si>
  <si>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</si>
  <si>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</si>
  <si>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</si>
  <si>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</si>
  <si>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</si>
  <si>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</si>
  <si>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</si>
  <si>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</si>
  <si>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</si>
  <si>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</si>
  <si>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</si>
  <si>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</si>
  <si>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</si>
  <si>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</si>
  <si>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</si>
  <si>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</si>
  <si>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</si>
  <si>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</si>
  <si>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</si>
  <si>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</si>
  <si>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</si>
  <si>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</si>
  <si>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</si>
  <si>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</si>
  <si>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</si>
  <si>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</si>
  <si>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</si>
  <si>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</si>
  <si>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</si>
  <si>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</si>
  <si>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</si>
  <si>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</si>
  <si>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</si>
  <si>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</si>
  <si>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</si>
  <si>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</si>
  <si>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</si>
  <si>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</si>
  <si>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</si>
  <si>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</si>
  <si>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</si>
  <si>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</si>
  <si>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</si>
  <si>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</si>
  <si>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</si>
  <si>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</si>
  <si>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</si>
  <si>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</si>
  <si>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</si>
  <si>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</si>
  <si>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</si>
  <si>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</si>
  <si>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</si>
  <si>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</si>
  <si>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</si>
  <si>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</si>
  <si>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</si>
  <si>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</si>
  <si>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</si>
  <si>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</si>
  <si>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</si>
  <si>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</si>
  <si>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</si>
  <si>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</si>
  <si>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</si>
  <si>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Иванова Наталья</t>
  </si>
  <si>
    <t>Активы в форме права пользования</t>
  </si>
  <si>
    <t>ДЕНЕЖНЫЕ СРЕДСТВА И ИХ ЭКВИВАЛЕНТЫ, конец периода</t>
  </si>
  <si>
    <t>Убыток от выкупа акций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</si>
  <si>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</si>
  <si>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</si>
  <si>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</si>
  <si>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</si>
  <si>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</si>
  <si>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На 31 декабря 2021 года</t>
  </si>
  <si>
    <t xml:space="preserve">На 31 декабря 2021г. </t>
  </si>
  <si>
    <t xml:space="preserve">На 31 декабря 2020г. </t>
  </si>
  <si>
    <t>Промежуточный сокращенный консолидированный отчет о финансовом положении по состоянию на 30 сентября 2022 года</t>
  </si>
  <si>
    <t>На 30 сентября 2022 года</t>
  </si>
  <si>
    <r>
      <t xml:space="preserve">Промежуточный сокращенный консолидированный отчет о прибылях и убытках и прочем совокупном доходе за период, закончившийся 30 сентября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</si>
  <si>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9 месяцев 2022</t>
  </si>
  <si>
    <t>9 месяцев 2021</t>
  </si>
  <si>
    <t xml:space="preserve">Консолидированный отчет об изменениях  в собственном капитале за период, закончившийся 30 сентября 2022 г.                </t>
  </si>
  <si>
    <t xml:space="preserve">На 30 сентября 2021г. </t>
  </si>
  <si>
    <t xml:space="preserve">На 30 сентября 2022г. </t>
  </si>
  <si>
    <t>Промежуточный сокращенный консолидированный отчет о движении денежных средств за период, закончившийся на 30 сентября 2022 года (косвенный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</si>
</sst>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0" fontId="5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1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1" fillId="0" borderId="0" xfId="262" applyNumberFormat="1" applyFont="1"/>
    <xf numFmtId="167" fontId="71" fillId="0" borderId="3" xfId="262" applyNumberFormat="1" applyFont="1" applyBorder="1"/>
    <xf numFmtId="167" fontId="71" fillId="0" borderId="0" xfId="0" applyNumberFormat="1" applyFont="1" applyAlignment="1">
      <alignment wrapText="1"/>
    </xf>
    <xf numFmtId="167" fontId="71" fillId="0" borderId="0" xfId="0" applyNumberFormat="1" applyFont="1" applyAlignment="1">
      <alignment horizontal="center" wrapText="1"/>
    </xf>
    <xf numFmtId="167" fontId="5" fillId="0" borderId="0" xfId="262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74" fontId="11" fillId="0" borderId="0" xfId="1164" applyNumberFormat="1" applyFont="1" applyFill="1" applyAlignment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167" fontId="14" fillId="0" borderId="0" xfId="262" applyNumberFormat="1" applyFont="1" applyAlignment="1">
      <alignment wrapText="1"/>
    </xf>
    <xf numFmtId="0" fontId="2" fillId="0" borderId="0" xfId="262"/>
    <xf numFmtId="167" fontId="60" fillId="0" borderId="21" xfId="262" applyNumberFormat="1" applyFont="1" applyBorder="1" applyAlignment="1">
      <alignment wrapText="1"/>
    </xf>
    <xf numFmtId="0" fontId="54" fillId="0" borderId="3" xfId="262" applyFont="1" applyBorder="1"/>
    <xf numFmtId="167" fontId="60" fillId="0" borderId="0" xfId="262" applyNumberFormat="1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activeCell="E8" sqref="E8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9" customWidth="1"/>
    <col min="6" max="6" width="17.42578125" style="119" customWidth="1"/>
    <col min="7" max="7" width="3.140625" style="120" customWidth="1"/>
    <col min="8" max="8" width="16.85546875" style="119" customWidth="1"/>
    <col min="12" max="12" width="12.140625" customWidth="1"/>
  </cols>
  <sheetData>
    <row r="1" spans="1:14" x14ac:dyDescent="0.25">
      <c r="A1" s="154" t="s">
        <v>0</v>
      </c>
      <c r="B1" s="154"/>
      <c r="C1" s="154"/>
      <c r="D1" s="154"/>
      <c r="E1" s="121"/>
      <c r="F1" s="153"/>
      <c r="G1" s="153"/>
      <c r="H1" s="153"/>
      <c r="I1" s="1"/>
    </row>
    <row r="2" spans="1:14" ht="45" customHeight="1" x14ac:dyDescent="0.25">
      <c r="A2" s="158" t="s">
        <v>136</v>
      </c>
      <c r="B2" s="158"/>
      <c r="C2" s="158"/>
      <c r="D2" s="158"/>
      <c r="E2" s="158"/>
      <c r="F2" s="155" t="s">
        <v>1</v>
      </c>
      <c r="G2" s="155"/>
      <c r="H2" s="155"/>
      <c r="I2" s="1"/>
    </row>
    <row r="3" spans="1:14" x14ac:dyDescent="0.25">
      <c r="A3" s="1"/>
      <c r="B3" s="2"/>
      <c r="C3" s="2"/>
      <c r="D3" s="2"/>
      <c r="E3" s="121"/>
      <c r="F3" s="103"/>
      <c r="G3" s="104"/>
      <c r="H3" s="103"/>
      <c r="I3" s="1"/>
    </row>
    <row r="4" spans="1:14" ht="25.5" x14ac:dyDescent="0.25">
      <c r="A4" s="4"/>
      <c r="B4" s="157"/>
      <c r="C4" s="157"/>
      <c r="D4" s="157"/>
      <c r="E4" s="122"/>
      <c r="F4" s="105" t="s">
        <v>137</v>
      </c>
      <c r="G4" s="106"/>
      <c r="H4" s="105" t="s">
        <v>133</v>
      </c>
      <c r="I4" s="4"/>
    </row>
    <row r="5" spans="1:14" x14ac:dyDescent="0.25">
      <c r="A5" s="3"/>
      <c r="B5" s="156" t="s">
        <v>2</v>
      </c>
      <c r="C5" s="156"/>
      <c r="D5" s="156"/>
      <c r="E5" s="123"/>
      <c r="F5" s="107"/>
      <c r="G5" s="108"/>
      <c r="H5" s="107"/>
      <c r="I5" s="3"/>
    </row>
    <row r="6" spans="1:14" x14ac:dyDescent="0.25">
      <c r="A6" s="3"/>
      <c r="B6" s="150" t="s">
        <v>3</v>
      </c>
      <c r="C6" s="150"/>
      <c r="D6" s="150"/>
      <c r="E6" s="102"/>
      <c r="F6" s="107"/>
      <c r="G6" s="108"/>
      <c r="H6" s="107"/>
      <c r="I6" s="3"/>
    </row>
    <row r="7" spans="1:14" ht="15" customHeight="1" x14ac:dyDescent="0.25">
      <c r="A7" s="3"/>
      <c r="B7" s="150" t="s">
        <v>5</v>
      </c>
      <c r="C7" s="150"/>
      <c r="D7" s="150"/>
      <c r="E7" s="102"/>
      <c r="F7" s="91">
        <v>53037</v>
      </c>
      <c r="G7" s="108"/>
      <c r="H7" s="93">
        <v>53037</v>
      </c>
      <c r="I7" s="5"/>
      <c r="J7" s="147"/>
      <c r="K7" s="147"/>
      <c r="L7" s="147"/>
      <c r="N7" s="72"/>
    </row>
    <row r="8" spans="1:14" ht="15" customHeight="1" x14ac:dyDescent="0.25">
      <c r="A8" s="3"/>
      <c r="B8" s="150" t="s">
        <v>4</v>
      </c>
      <c r="C8" s="150"/>
      <c r="D8" s="150"/>
      <c r="E8" s="102">
        <v>12</v>
      </c>
      <c r="F8" s="91">
        <v>32150369</v>
      </c>
      <c r="G8" s="108"/>
      <c r="H8" s="93">
        <v>27671972</v>
      </c>
      <c r="I8" s="5"/>
      <c r="L8" s="72"/>
      <c r="N8" s="72"/>
    </row>
    <row r="9" spans="1:14" x14ac:dyDescent="0.25">
      <c r="A9" s="3"/>
      <c r="B9" s="150" t="s">
        <v>6</v>
      </c>
      <c r="C9" s="150"/>
      <c r="D9" s="150"/>
      <c r="E9" s="102">
        <v>15</v>
      </c>
      <c r="F9" s="91">
        <v>2637940</v>
      </c>
      <c r="G9" s="108"/>
      <c r="H9" s="93">
        <v>2434213</v>
      </c>
      <c r="I9" s="5"/>
      <c r="L9" s="72"/>
      <c r="N9" s="72"/>
    </row>
    <row r="10" spans="1:14" ht="15" customHeight="1" x14ac:dyDescent="0.25">
      <c r="A10" s="3"/>
      <c r="B10" s="150" t="s">
        <v>8</v>
      </c>
      <c r="C10" s="150"/>
      <c r="D10" s="150"/>
      <c r="E10" s="102"/>
      <c r="F10" s="91">
        <v>68026</v>
      </c>
      <c r="G10" s="108"/>
      <c r="H10" s="91">
        <v>68026</v>
      </c>
      <c r="I10" s="5"/>
      <c r="L10" s="72"/>
      <c r="N10" s="72"/>
    </row>
    <row r="11" spans="1:14" ht="15" customHeight="1" x14ac:dyDescent="0.25">
      <c r="A11" s="3"/>
      <c r="B11" s="150" t="s">
        <v>125</v>
      </c>
      <c r="C11" s="150"/>
      <c r="D11" s="150"/>
      <c r="E11" s="102"/>
      <c r="F11" s="91">
        <v>206657</v>
      </c>
      <c r="G11" s="108"/>
      <c r="H11" s="91">
        <v>206078</v>
      </c>
      <c r="I11" s="5"/>
      <c r="L11" s="72"/>
      <c r="N11" s="72"/>
    </row>
    <row r="12" spans="1:14" x14ac:dyDescent="0.25">
      <c r="A12" s="3"/>
      <c r="B12" s="150" t="s">
        <v>7</v>
      </c>
      <c r="C12" s="150"/>
      <c r="D12" s="150"/>
      <c r="E12" s="102"/>
      <c r="F12" s="91">
        <v>72439</v>
      </c>
      <c r="G12" s="108"/>
      <c r="H12" s="91">
        <v>82585</v>
      </c>
      <c r="I12" s="3"/>
    </row>
    <row r="13" spans="1:14" x14ac:dyDescent="0.25">
      <c r="A13" s="3"/>
      <c r="B13" s="150" t="s">
        <v>10</v>
      </c>
      <c r="C13" s="150"/>
      <c r="D13" s="150"/>
      <c r="E13" s="102"/>
      <c r="F13" s="90">
        <f>SUM(F7:F12)</f>
        <v>35188468</v>
      </c>
      <c r="G13" s="109"/>
      <c r="H13" s="90">
        <f>SUM(H7:H12)</f>
        <v>30515911</v>
      </c>
      <c r="I13" s="3"/>
    </row>
    <row r="14" spans="1:14" x14ac:dyDescent="0.25">
      <c r="A14" s="3"/>
      <c r="B14" s="151"/>
      <c r="C14" s="151"/>
      <c r="D14" s="151"/>
      <c r="E14" s="101"/>
      <c r="F14" s="110"/>
      <c r="G14" s="109"/>
      <c r="H14" s="110"/>
      <c r="I14" s="7"/>
    </row>
    <row r="15" spans="1:14" x14ac:dyDescent="0.25">
      <c r="B15" s="150" t="s">
        <v>11</v>
      </c>
      <c r="C15" s="150"/>
      <c r="D15" s="150"/>
      <c r="E15" s="102"/>
      <c r="F15" s="110"/>
      <c r="G15" s="109"/>
      <c r="H15" s="110"/>
      <c r="I15" s="3"/>
    </row>
    <row r="16" spans="1:14" x14ac:dyDescent="0.25">
      <c r="B16" s="150" t="s">
        <v>12</v>
      </c>
      <c r="C16" s="150"/>
      <c r="D16" s="150"/>
      <c r="E16" s="102">
        <v>13</v>
      </c>
      <c r="F16" s="92">
        <v>34620414</v>
      </c>
      <c r="G16" s="108"/>
      <c r="H16" s="92">
        <v>18981900</v>
      </c>
      <c r="I16" s="9"/>
    </row>
    <row r="17" spans="2:9" x14ac:dyDescent="0.25">
      <c r="B17" s="150" t="s">
        <v>13</v>
      </c>
      <c r="C17" s="150"/>
      <c r="D17" s="150"/>
      <c r="E17" s="102">
        <v>14</v>
      </c>
      <c r="F17" s="92">
        <v>4255475</v>
      </c>
      <c r="G17" s="108"/>
      <c r="H17" s="92">
        <v>2344219</v>
      </c>
      <c r="I17" s="9"/>
    </row>
    <row r="18" spans="2:9" x14ac:dyDescent="0.25">
      <c r="B18" s="150" t="s">
        <v>6</v>
      </c>
      <c r="C18" s="150"/>
      <c r="D18" s="150"/>
      <c r="E18" s="102">
        <v>15</v>
      </c>
      <c r="F18" s="92">
        <v>8006930</v>
      </c>
      <c r="G18" s="108"/>
      <c r="H18" s="92">
        <v>3504591</v>
      </c>
      <c r="I18" s="9"/>
    </row>
    <row r="19" spans="2:9" x14ac:dyDescent="0.25">
      <c r="B19" s="150" t="s">
        <v>14</v>
      </c>
      <c r="C19" s="150"/>
      <c r="D19" s="150"/>
      <c r="E19" s="102"/>
      <c r="F19" s="92">
        <v>8480298</v>
      </c>
      <c r="G19" s="108"/>
      <c r="H19" s="92">
        <v>29599269</v>
      </c>
      <c r="I19" s="9"/>
    </row>
    <row r="20" spans="2:9" x14ac:dyDescent="0.25">
      <c r="B20" s="150" t="s">
        <v>15</v>
      </c>
      <c r="C20" s="150"/>
      <c r="D20" s="150"/>
      <c r="E20" s="102">
        <v>16</v>
      </c>
      <c r="F20" s="92">
        <v>1921174</v>
      </c>
      <c r="G20" s="108"/>
      <c r="H20" s="92">
        <v>1492989</v>
      </c>
      <c r="I20" s="9"/>
    </row>
    <row r="21" spans="2:9" x14ac:dyDescent="0.25">
      <c r="B21" s="150" t="s">
        <v>9</v>
      </c>
      <c r="C21" s="150"/>
      <c r="D21" s="150"/>
      <c r="E21" s="102"/>
      <c r="F21" s="92">
        <v>109977.00267</v>
      </c>
      <c r="G21" s="108"/>
      <c r="H21" s="92">
        <v>1320710.0026700001</v>
      </c>
      <c r="I21" s="9"/>
    </row>
    <row r="22" spans="2:9" x14ac:dyDescent="0.25">
      <c r="B22" s="150" t="s">
        <v>16</v>
      </c>
      <c r="C22" s="150"/>
      <c r="D22" s="150"/>
      <c r="E22" s="102">
        <v>17</v>
      </c>
      <c r="F22" s="93">
        <v>8180071</v>
      </c>
      <c r="G22" s="108"/>
      <c r="H22" s="93">
        <v>6092477</v>
      </c>
      <c r="I22" s="9"/>
    </row>
    <row r="23" spans="2:9" x14ac:dyDescent="0.25">
      <c r="B23" s="150" t="s">
        <v>17</v>
      </c>
      <c r="C23" s="150"/>
      <c r="D23" s="150"/>
      <c r="E23" s="102"/>
      <c r="F23" s="90">
        <f>SUM(F16:F22)</f>
        <v>65574339.002669998</v>
      </c>
      <c r="G23" s="109"/>
      <c r="H23" s="90">
        <f>SUM(H16:H22)</f>
        <v>63336155.002669998</v>
      </c>
      <c r="I23" s="5"/>
    </row>
    <row r="24" spans="2:9" x14ac:dyDescent="0.25">
      <c r="B24" s="152"/>
      <c r="C24" s="152"/>
      <c r="D24" s="152"/>
      <c r="E24" s="102"/>
      <c r="F24" s="110"/>
      <c r="G24" s="109"/>
      <c r="H24" s="110"/>
      <c r="I24" s="5"/>
    </row>
    <row r="25" spans="2:9" ht="15.75" thickBot="1" x14ac:dyDescent="0.3">
      <c r="B25" s="150" t="s">
        <v>18</v>
      </c>
      <c r="C25" s="150"/>
      <c r="D25" s="150"/>
      <c r="E25" s="102"/>
      <c r="F25" s="95">
        <f>F13+F23</f>
        <v>100762807.00266999</v>
      </c>
      <c r="G25" s="109"/>
      <c r="H25" s="95">
        <f>H13+H23</f>
        <v>93852066.00266999</v>
      </c>
      <c r="I25" s="5"/>
    </row>
    <row r="26" spans="2:9" ht="15.75" thickTop="1" x14ac:dyDescent="0.25">
      <c r="B26" s="152"/>
      <c r="C26" s="152"/>
      <c r="D26" s="152"/>
      <c r="E26" s="102"/>
      <c r="F26" s="110"/>
      <c r="G26" s="109"/>
      <c r="H26" s="110"/>
      <c r="I26" s="7"/>
    </row>
    <row r="27" spans="2:9" x14ac:dyDescent="0.25">
      <c r="B27" s="156" t="s">
        <v>19</v>
      </c>
      <c r="C27" s="156"/>
      <c r="D27" s="156"/>
      <c r="E27" s="101"/>
      <c r="F27" s="110"/>
      <c r="G27" s="109"/>
      <c r="H27" s="110"/>
      <c r="I27" s="5"/>
    </row>
    <row r="28" spans="2:9" x14ac:dyDescent="0.25">
      <c r="B28" s="150" t="s">
        <v>20</v>
      </c>
      <c r="C28" s="150"/>
      <c r="D28" s="150"/>
      <c r="E28" s="102"/>
      <c r="F28" s="110"/>
      <c r="G28" s="109"/>
      <c r="H28" s="110"/>
      <c r="I28" s="5"/>
    </row>
    <row r="29" spans="2:9" x14ac:dyDescent="0.25">
      <c r="B29" s="150" t="s">
        <v>21</v>
      </c>
      <c r="C29" s="150"/>
      <c r="D29" s="150"/>
      <c r="E29" s="102"/>
      <c r="F29" s="92">
        <v>2787696</v>
      </c>
      <c r="G29" s="108"/>
      <c r="H29" s="92">
        <v>2787696</v>
      </c>
      <c r="I29" s="5"/>
    </row>
    <row r="30" spans="2:9" x14ac:dyDescent="0.25">
      <c r="B30" s="150" t="s">
        <v>22</v>
      </c>
      <c r="C30" s="150"/>
      <c r="D30" s="150"/>
      <c r="E30" s="102"/>
      <c r="F30" s="92">
        <v>-947400</v>
      </c>
      <c r="G30" s="108"/>
      <c r="H30" s="92">
        <v>-947400</v>
      </c>
      <c r="I30" s="5"/>
    </row>
    <row r="31" spans="2:9" x14ac:dyDescent="0.25">
      <c r="B31" s="150" t="s">
        <v>23</v>
      </c>
      <c r="C31" s="150"/>
      <c r="D31" s="150"/>
      <c r="E31" s="102"/>
      <c r="F31" s="92"/>
      <c r="G31" s="108"/>
      <c r="H31" s="92">
        <v>-820488</v>
      </c>
      <c r="I31" s="5"/>
    </row>
    <row r="32" spans="2:9" x14ac:dyDescent="0.25">
      <c r="B32" s="150" t="s">
        <v>24</v>
      </c>
      <c r="C32" s="150"/>
      <c r="D32" s="150"/>
      <c r="E32" s="102"/>
      <c r="F32" s="92">
        <v>2835219</v>
      </c>
      <c r="G32" s="108"/>
      <c r="H32" s="92">
        <v>3409816</v>
      </c>
      <c r="I32" s="9"/>
    </row>
    <row r="33" spans="2:9" x14ac:dyDescent="0.25">
      <c r="B33" s="150" t="s">
        <v>25</v>
      </c>
      <c r="C33" s="150"/>
      <c r="D33" s="150"/>
      <c r="E33" s="102"/>
      <c r="F33" s="94">
        <v>13891740</v>
      </c>
      <c r="G33" s="108"/>
      <c r="H33" s="94">
        <v>20917682</v>
      </c>
      <c r="I33" s="8"/>
    </row>
    <row r="34" spans="2:9" x14ac:dyDescent="0.25">
      <c r="B34" s="152"/>
      <c r="C34" s="152"/>
      <c r="D34" s="152"/>
      <c r="E34" s="102"/>
      <c r="F34" s="110"/>
      <c r="G34" s="109"/>
      <c r="H34" s="110"/>
      <c r="I34" s="8"/>
    </row>
    <row r="35" spans="2:9" x14ac:dyDescent="0.25">
      <c r="B35" s="150" t="s">
        <v>26</v>
      </c>
      <c r="C35" s="150"/>
      <c r="D35" s="150"/>
      <c r="E35" s="102"/>
      <c r="F35" s="110">
        <f>SUM(F29:F34)</f>
        <v>18567255</v>
      </c>
      <c r="G35" s="109"/>
      <c r="H35" s="110">
        <f>SUM(H29:H34)</f>
        <v>25347306</v>
      </c>
      <c r="I35" s="5"/>
    </row>
    <row r="36" spans="2:9" x14ac:dyDescent="0.25">
      <c r="B36" s="150" t="s">
        <v>27</v>
      </c>
      <c r="C36" s="150"/>
      <c r="D36" s="150"/>
      <c r="E36" s="102"/>
      <c r="F36" s="90">
        <f>F35</f>
        <v>18567255</v>
      </c>
      <c r="G36" s="109"/>
      <c r="H36" s="90">
        <f>H35</f>
        <v>25347306</v>
      </c>
      <c r="I36" s="5"/>
    </row>
    <row r="37" spans="2:9" x14ac:dyDescent="0.25">
      <c r="B37" s="151"/>
      <c r="C37" s="151"/>
      <c r="D37" s="151"/>
      <c r="E37" s="101"/>
      <c r="F37" s="110"/>
      <c r="G37" s="109"/>
      <c r="H37" s="110"/>
      <c r="I37" s="9"/>
    </row>
    <row r="38" spans="2:9" x14ac:dyDescent="0.25">
      <c r="B38" s="150" t="s">
        <v>28</v>
      </c>
      <c r="C38" s="150"/>
      <c r="D38" s="150"/>
      <c r="E38" s="102"/>
      <c r="F38" s="110"/>
      <c r="G38" s="109"/>
      <c r="H38" s="110"/>
      <c r="I38" s="5"/>
    </row>
    <row r="39" spans="2:9" x14ac:dyDescent="0.25">
      <c r="B39" s="150" t="s">
        <v>29</v>
      </c>
      <c r="C39" s="150"/>
      <c r="D39" s="150"/>
      <c r="E39" s="102">
        <v>18</v>
      </c>
      <c r="F39" s="93">
        <v>37713410</v>
      </c>
      <c r="G39" s="108"/>
      <c r="H39" s="93">
        <v>31596781</v>
      </c>
      <c r="I39" s="5"/>
    </row>
    <row r="40" spans="2:9" x14ac:dyDescent="0.25">
      <c r="B40" s="150" t="s">
        <v>30</v>
      </c>
      <c r="C40" s="150"/>
      <c r="D40" s="150"/>
      <c r="E40" s="102"/>
      <c r="F40" s="93">
        <v>4729644</v>
      </c>
      <c r="G40" s="108"/>
      <c r="H40" s="93">
        <v>3977463</v>
      </c>
      <c r="I40" s="5"/>
    </row>
    <row r="41" spans="2:9" x14ac:dyDescent="0.25">
      <c r="B41" s="150" t="s">
        <v>128</v>
      </c>
      <c r="C41" s="150"/>
      <c r="D41" s="150"/>
      <c r="E41" s="102"/>
      <c r="F41" s="93">
        <v>963991</v>
      </c>
      <c r="G41" s="108"/>
      <c r="H41" s="93">
        <v>963991</v>
      </c>
      <c r="I41" s="5"/>
    </row>
    <row r="42" spans="2:9" x14ac:dyDescent="0.25">
      <c r="B42" s="150" t="s">
        <v>129</v>
      </c>
      <c r="C42" s="150"/>
      <c r="D42" s="150"/>
      <c r="E42" s="102"/>
      <c r="F42" s="93">
        <v>55989</v>
      </c>
      <c r="G42" s="108"/>
      <c r="H42" s="93">
        <v>51142</v>
      </c>
      <c r="I42" s="5"/>
    </row>
    <row r="43" spans="2:9" x14ac:dyDescent="0.25">
      <c r="B43" s="150" t="s">
        <v>31</v>
      </c>
      <c r="C43" s="150"/>
      <c r="D43" s="150"/>
      <c r="E43" s="102">
        <v>19</v>
      </c>
      <c r="F43" s="93">
        <v>1043051</v>
      </c>
      <c r="G43" s="109"/>
      <c r="H43" s="110">
        <v>936048</v>
      </c>
      <c r="I43" s="5"/>
    </row>
    <row r="44" spans="2:9" x14ac:dyDescent="0.25">
      <c r="B44" s="150" t="s">
        <v>32</v>
      </c>
      <c r="C44" s="150"/>
      <c r="D44" s="150"/>
      <c r="E44" s="102"/>
      <c r="F44" s="90">
        <f>SUM(F39:F43)</f>
        <v>44506085</v>
      </c>
      <c r="G44" s="109"/>
      <c r="H44" s="90">
        <f>SUM(H39:H43)</f>
        <v>37525425</v>
      </c>
      <c r="I44" s="5"/>
    </row>
    <row r="45" spans="2:9" x14ac:dyDescent="0.25">
      <c r="B45" s="151"/>
      <c r="C45" s="151"/>
      <c r="D45" s="151"/>
      <c r="E45" s="101"/>
      <c r="F45" s="110"/>
      <c r="G45" s="109"/>
      <c r="H45" s="110"/>
      <c r="I45" s="5"/>
    </row>
    <row r="46" spans="2:9" x14ac:dyDescent="0.25">
      <c r="B46" s="150" t="s">
        <v>33</v>
      </c>
      <c r="C46" s="150"/>
      <c r="D46" s="150"/>
      <c r="E46" s="102"/>
      <c r="F46" s="110"/>
      <c r="G46" s="109"/>
      <c r="H46" s="110"/>
      <c r="I46" s="5"/>
    </row>
    <row r="47" spans="2:9" x14ac:dyDescent="0.25">
      <c r="B47" s="150" t="s">
        <v>31</v>
      </c>
      <c r="C47" s="150"/>
      <c r="D47" s="150"/>
      <c r="E47" s="102">
        <v>19</v>
      </c>
      <c r="F47" s="92">
        <v>16735335</v>
      </c>
      <c r="G47" s="108"/>
      <c r="H47" s="92">
        <v>17163489</v>
      </c>
      <c r="I47" s="5"/>
    </row>
    <row r="48" spans="2:9" x14ac:dyDescent="0.25">
      <c r="B48" s="150" t="s">
        <v>34</v>
      </c>
      <c r="C48" s="150"/>
      <c r="D48" s="150"/>
      <c r="E48" s="102">
        <v>18</v>
      </c>
      <c r="F48" s="92">
        <v>14600039</v>
      </c>
      <c r="G48" s="108"/>
      <c r="H48" s="92">
        <v>9101643</v>
      </c>
      <c r="I48" s="9"/>
    </row>
    <row r="49" spans="2:9" x14ac:dyDescent="0.25">
      <c r="B49" s="150" t="s">
        <v>130</v>
      </c>
      <c r="C49" s="150"/>
      <c r="D49" s="150"/>
      <c r="E49" s="102"/>
      <c r="F49" s="92">
        <v>133773</v>
      </c>
      <c r="G49" s="108"/>
      <c r="H49" s="92">
        <v>159440</v>
      </c>
      <c r="I49" s="9"/>
    </row>
    <row r="50" spans="2:9" x14ac:dyDescent="0.25">
      <c r="B50" s="150" t="s">
        <v>131</v>
      </c>
      <c r="C50" s="150"/>
      <c r="D50" s="150"/>
      <c r="E50" s="102"/>
      <c r="F50" s="92">
        <v>146758</v>
      </c>
      <c r="G50" s="108"/>
      <c r="H50" s="92">
        <v>376238</v>
      </c>
      <c r="I50" s="9"/>
    </row>
    <row r="51" spans="2:9" x14ac:dyDescent="0.25">
      <c r="B51" s="150" t="s">
        <v>35</v>
      </c>
      <c r="C51" s="150"/>
      <c r="D51" s="150"/>
      <c r="E51" s="102">
        <v>20</v>
      </c>
      <c r="F51" s="92">
        <v>3140766</v>
      </c>
      <c r="G51" s="108"/>
      <c r="H51" s="92">
        <v>1689319</v>
      </c>
      <c r="I51" s="9"/>
    </row>
    <row r="52" spans="2:9" x14ac:dyDescent="0.25">
      <c r="B52" s="150" t="s">
        <v>132</v>
      </c>
      <c r="C52" s="150"/>
      <c r="D52" s="150"/>
      <c r="E52" s="102"/>
      <c r="F52" s="92">
        <v>1609994</v>
      </c>
      <c r="G52" s="108"/>
      <c r="H52" s="92">
        <v>1609994</v>
      </c>
      <c r="I52" s="9"/>
    </row>
    <row r="53" spans="2:9" ht="28.5" customHeight="1" x14ac:dyDescent="0.25">
      <c r="B53" s="150" t="s">
        <v>36</v>
      </c>
      <c r="C53" s="150"/>
      <c r="D53" s="150"/>
      <c r="E53" s="102">
        <v>21</v>
      </c>
      <c r="F53" s="94">
        <v>1322802</v>
      </c>
      <c r="G53" s="108"/>
      <c r="H53" s="94">
        <v>879212</v>
      </c>
      <c r="I53" s="9"/>
    </row>
    <row r="54" spans="2:9" x14ac:dyDescent="0.25">
      <c r="B54" s="150" t="s">
        <v>37</v>
      </c>
      <c r="C54" s="150"/>
      <c r="D54" s="150"/>
      <c r="E54" s="102"/>
      <c r="F54" s="90">
        <f>SUM(F47:F53)</f>
        <v>37689467</v>
      </c>
      <c r="G54" s="109"/>
      <c r="H54" s="90">
        <f>SUM(H47:H53)</f>
        <v>30979335</v>
      </c>
      <c r="I54" s="9"/>
    </row>
    <row r="55" spans="2:9" x14ac:dyDescent="0.25">
      <c r="B55" s="150"/>
      <c r="C55" s="150"/>
      <c r="D55" s="150"/>
      <c r="E55" s="102"/>
      <c r="F55" s="110"/>
      <c r="G55" s="109"/>
      <c r="H55" s="110"/>
      <c r="I55" s="9"/>
    </row>
    <row r="56" spans="2:9" ht="15.75" thickBot="1" x14ac:dyDescent="0.3">
      <c r="B56" s="150" t="s">
        <v>38</v>
      </c>
      <c r="C56" s="150"/>
      <c r="D56" s="150"/>
      <c r="E56" s="102"/>
      <c r="F56" s="95">
        <f>F36+F44+F54</f>
        <v>100762807</v>
      </c>
      <c r="G56" s="109"/>
      <c r="H56" s="95">
        <f>H36+H44+H54</f>
        <v>93852066</v>
      </c>
      <c r="I56" s="5"/>
    </row>
    <row r="57" spans="2:9" ht="15.75" thickTop="1" x14ac:dyDescent="0.25">
      <c r="B57" s="162" t="s">
        <v>39</v>
      </c>
      <c r="C57" s="162"/>
      <c r="D57" s="162"/>
      <c r="E57" s="124"/>
      <c r="F57" s="110">
        <f>(F25-F12-F44-F54)/3452.73</f>
        <v>5356.577549553539</v>
      </c>
      <c r="G57" s="111"/>
      <c r="H57" s="110">
        <f>(H25-H12-H44-H54)/1587.264</f>
        <v>15917.151149821322</v>
      </c>
      <c r="I57" s="5"/>
    </row>
    <row r="58" spans="2:9" x14ac:dyDescent="0.25">
      <c r="B58" s="162" t="s">
        <v>40</v>
      </c>
      <c r="C58" s="162"/>
      <c r="D58" s="162"/>
      <c r="E58" s="124"/>
      <c r="F58" s="110">
        <v>1200</v>
      </c>
      <c r="G58" s="111"/>
      <c r="H58" s="110">
        <v>1200</v>
      </c>
      <c r="I58" s="5"/>
    </row>
    <row r="59" spans="2:9" x14ac:dyDescent="0.25">
      <c r="B59" s="12"/>
      <c r="C59" s="12"/>
      <c r="D59" s="12"/>
      <c r="E59" s="125"/>
      <c r="F59" s="92"/>
      <c r="G59" s="112"/>
      <c r="H59" s="92"/>
      <c r="I59" s="1"/>
    </row>
    <row r="60" spans="2:9" x14ac:dyDescent="0.25">
      <c r="B60" s="161" t="s">
        <v>41</v>
      </c>
      <c r="C60" s="161"/>
      <c r="D60" s="161"/>
      <c r="E60" s="126"/>
      <c r="F60" s="113">
        <f>F56-F25</f>
        <v>-2.669990062713623E-3</v>
      </c>
      <c r="G60" s="114"/>
      <c r="H60" s="113">
        <f>H56-H25</f>
        <v>-2.669990062713623E-3</v>
      </c>
      <c r="I60" s="1"/>
    </row>
    <row r="61" spans="2:9" x14ac:dyDescent="0.25">
      <c r="B61" s="13"/>
      <c r="C61" s="4"/>
      <c r="D61" s="13"/>
      <c r="E61" s="138"/>
      <c r="F61" s="117"/>
      <c r="G61" s="108"/>
      <c r="H61" s="93"/>
      <c r="I61" s="1"/>
    </row>
    <row r="62" spans="2:9" ht="26.25" customHeight="1" x14ac:dyDescent="0.25">
      <c r="B62" s="159" t="s">
        <v>122</v>
      </c>
      <c r="C62" s="159"/>
      <c r="D62" s="115" t="s">
        <v>124</v>
      </c>
      <c r="E62" s="116"/>
      <c r="F62" s="116"/>
      <c r="I62" s="4"/>
    </row>
    <row r="63" spans="2:9" ht="26.25" customHeight="1" x14ac:dyDescent="0.25">
      <c r="B63" s="160" t="s">
        <v>104</v>
      </c>
      <c r="C63" s="160"/>
      <c r="D63" s="117" t="s">
        <v>116</v>
      </c>
      <c r="E63" s="108"/>
      <c r="F63" s="93"/>
      <c r="I63" s="4"/>
    </row>
    <row r="64" spans="2:9" x14ac:dyDescent="0.25">
      <c r="C64" s="6"/>
      <c r="D64" s="3"/>
      <c r="E64" s="127"/>
      <c r="F64" s="114"/>
      <c r="G64" s="118"/>
      <c r="H64" s="113"/>
      <c r="I64" s="1"/>
    </row>
    <row r="65" spans="2:9" x14ac:dyDescent="0.25">
      <c r="B65" s="10"/>
      <c r="C65" s="10" t="s">
        <v>42</v>
      </c>
      <c r="D65" s="11" t="s">
        <v>42</v>
      </c>
      <c r="E65" s="11"/>
      <c r="F65" s="103"/>
      <c r="G65" s="104"/>
      <c r="H65" s="103"/>
      <c r="I65" s="4"/>
    </row>
    <row r="66" spans="2:9" x14ac:dyDescent="0.25">
      <c r="B66" s="1"/>
      <c r="C66" s="1"/>
      <c r="D66" s="1"/>
      <c r="E66" s="128"/>
      <c r="F66" s="103"/>
      <c r="G66" s="104"/>
      <c r="H66" s="103"/>
      <c r="I66" s="1"/>
    </row>
  </sheetData>
  <mergeCells count="62">
    <mergeCell ref="B40:D40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50:D50"/>
    <mergeCell ref="B52:D5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F1:H1"/>
    <mergeCell ref="B7:D7"/>
    <mergeCell ref="A1:D1"/>
    <mergeCell ref="B6:D6"/>
    <mergeCell ref="F2:H2"/>
    <mergeCell ref="B5:D5"/>
    <mergeCell ref="B4:D4"/>
    <mergeCell ref="A2:E2"/>
    <mergeCell ref="B15:D15"/>
    <mergeCell ref="B29:D29"/>
    <mergeCell ref="B16:D16"/>
    <mergeCell ref="B17:D17"/>
    <mergeCell ref="B18:D18"/>
    <mergeCell ref="B28:D28"/>
    <mergeCell ref="B24:D24"/>
    <mergeCell ref="B26:D26"/>
    <mergeCell ref="B11:D11"/>
    <mergeCell ref="B46:D46"/>
    <mergeCell ref="B31:D31"/>
    <mergeCell ref="B33:D33"/>
    <mergeCell ref="B37:D37"/>
    <mergeCell ref="B38:D38"/>
    <mergeCell ref="B34:D34"/>
    <mergeCell ref="B35:D35"/>
    <mergeCell ref="B32:D32"/>
    <mergeCell ref="B41:D41"/>
    <mergeCell ref="B42:D42"/>
    <mergeCell ref="B25:D25"/>
    <mergeCell ref="B22:D22"/>
    <mergeCell ref="B23:D23"/>
    <mergeCell ref="B39:D39"/>
    <mergeCell ref="B36:D36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2"/>
  <sheetViews>
    <sheetView zoomScale="85" zoomScaleNormal="85" workbookViewId="0">
      <selection activeCell="E15" sqref="E1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4" t="s">
        <v>0</v>
      </c>
      <c r="C1" s="164"/>
      <c r="D1" s="164"/>
      <c r="E1" s="164"/>
      <c r="F1" s="164"/>
      <c r="G1" s="14"/>
      <c r="H1" s="14"/>
      <c r="I1" s="14"/>
    </row>
    <row r="2" spans="2:9" ht="42.75" customHeight="1" x14ac:dyDescent="0.25">
      <c r="B2" s="168" t="s">
        <v>138</v>
      </c>
      <c r="C2" s="168"/>
      <c r="D2" s="168"/>
      <c r="E2" s="168"/>
      <c r="F2" s="167" t="s">
        <v>1</v>
      </c>
      <c r="G2" s="167"/>
      <c r="H2" s="167"/>
      <c r="I2" s="25"/>
    </row>
    <row r="3" spans="2:9" ht="15" customHeight="1" x14ac:dyDescent="0.25">
      <c r="B3" s="163"/>
      <c r="C3" s="163"/>
      <c r="D3" s="163"/>
      <c r="E3" s="163"/>
      <c r="F3" s="20"/>
      <c r="G3" s="20"/>
      <c r="H3" s="20"/>
      <c r="I3" s="20"/>
    </row>
    <row r="4" spans="2:9" ht="15.75" x14ac:dyDescent="0.25">
      <c r="B4" s="169"/>
      <c r="C4" s="169"/>
      <c r="D4" s="169"/>
      <c r="E4" s="69"/>
      <c r="F4" s="71" t="s">
        <v>139</v>
      </c>
      <c r="G4" s="71"/>
      <c r="H4" s="71" t="s">
        <v>140</v>
      </c>
      <c r="I4" s="23"/>
    </row>
    <row r="5" spans="2:9" ht="22.5" customHeight="1" x14ac:dyDescent="0.25">
      <c r="B5" s="170"/>
      <c r="C5" s="170"/>
      <c r="D5" s="170"/>
      <c r="E5" s="27"/>
      <c r="F5" s="28"/>
      <c r="G5" s="29"/>
      <c r="H5" s="28"/>
      <c r="I5" s="21"/>
    </row>
    <row r="6" spans="2:9" ht="20.100000000000001" customHeight="1" x14ac:dyDescent="0.25">
      <c r="B6" s="166" t="s">
        <v>43</v>
      </c>
      <c r="C6" s="166"/>
      <c r="D6" s="166"/>
      <c r="E6" s="30">
        <v>4</v>
      </c>
      <c r="F6" s="130">
        <v>112223105</v>
      </c>
      <c r="G6" s="19"/>
      <c r="H6" s="131">
        <v>72812927</v>
      </c>
      <c r="I6" s="19"/>
    </row>
    <row r="7" spans="2:9" ht="20.100000000000001" customHeight="1" x14ac:dyDescent="0.25">
      <c r="B7" s="166" t="s">
        <v>44</v>
      </c>
      <c r="C7" s="166"/>
      <c r="D7" s="166"/>
      <c r="E7" s="30">
        <v>5</v>
      </c>
      <c r="F7" s="132">
        <v>-62433183</v>
      </c>
      <c r="G7" s="133"/>
      <c r="H7" s="134">
        <v>-39493283</v>
      </c>
      <c r="I7" s="19"/>
    </row>
    <row r="8" spans="2:9" ht="20.100000000000001" customHeight="1" x14ac:dyDescent="0.25">
      <c r="B8" s="166" t="s">
        <v>45</v>
      </c>
      <c r="C8" s="166"/>
      <c r="D8" s="166"/>
      <c r="E8" s="31"/>
      <c r="F8" s="40">
        <f>SUM(F6:F7)</f>
        <v>49789922</v>
      </c>
      <c r="G8" s="34"/>
      <c r="H8" s="40">
        <f>SUM(H6:H7)</f>
        <v>33319644</v>
      </c>
      <c r="I8" s="19"/>
    </row>
    <row r="9" spans="2:9" ht="20.100000000000001" customHeight="1" x14ac:dyDescent="0.25">
      <c r="B9" s="166" t="s">
        <v>46</v>
      </c>
      <c r="C9" s="166"/>
      <c r="D9" s="166"/>
      <c r="E9" s="30">
        <v>6</v>
      </c>
      <c r="F9" s="130">
        <v>-24790248</v>
      </c>
      <c r="G9" s="19"/>
      <c r="H9" s="131">
        <v>-16126045</v>
      </c>
      <c r="I9" s="19"/>
    </row>
    <row r="10" spans="2:9" ht="20.100000000000001" customHeight="1" x14ac:dyDescent="0.25">
      <c r="B10" s="166" t="s">
        <v>47</v>
      </c>
      <c r="C10" s="166"/>
      <c r="D10" s="166"/>
      <c r="E10" s="30">
        <v>7</v>
      </c>
      <c r="F10" s="132">
        <v>-6857767</v>
      </c>
      <c r="G10" s="19"/>
      <c r="H10" s="134">
        <v>-4438157</v>
      </c>
      <c r="I10" s="19"/>
    </row>
    <row r="11" spans="2:9" ht="20.100000000000001" customHeight="1" x14ac:dyDescent="0.25">
      <c r="B11" s="171" t="s">
        <v>48</v>
      </c>
      <c r="C11" s="171"/>
      <c r="D11" s="171"/>
      <c r="E11" s="30"/>
      <c r="F11" s="33">
        <f>SUM(F8:F10)</f>
        <v>18141907</v>
      </c>
      <c r="G11" s="34"/>
      <c r="H11" s="33">
        <f>SUM(H8:H10)</f>
        <v>12755442</v>
      </c>
      <c r="I11" s="24"/>
    </row>
    <row r="12" spans="2:9" ht="20.100000000000001" customHeight="1" x14ac:dyDescent="0.25">
      <c r="B12" s="166" t="s">
        <v>49</v>
      </c>
      <c r="C12" s="166"/>
      <c r="D12" s="166"/>
      <c r="E12" s="30">
        <v>8</v>
      </c>
      <c r="F12" s="130">
        <v>-3512894</v>
      </c>
      <c r="G12" s="19"/>
      <c r="H12" s="131">
        <v>-2810386</v>
      </c>
      <c r="I12" s="19"/>
    </row>
    <row r="13" spans="2:9" ht="20.100000000000001" customHeight="1" x14ac:dyDescent="0.25">
      <c r="B13" s="166" t="s">
        <v>50</v>
      </c>
      <c r="C13" s="166"/>
      <c r="D13" s="166"/>
      <c r="E13" s="30"/>
      <c r="F13" s="130">
        <v>-3607001</v>
      </c>
      <c r="G13" s="19"/>
      <c r="H13" s="131">
        <v>-192708</v>
      </c>
      <c r="I13" s="19"/>
    </row>
    <row r="14" spans="2:9" ht="20.100000000000001" customHeight="1" x14ac:dyDescent="0.25">
      <c r="B14" s="166" t="s">
        <v>51</v>
      </c>
      <c r="C14" s="166"/>
      <c r="D14" s="166"/>
      <c r="E14" s="30"/>
      <c r="F14" s="130">
        <v>191626</v>
      </c>
      <c r="G14" s="19"/>
      <c r="H14" s="131">
        <v>296110</v>
      </c>
      <c r="I14" s="19"/>
    </row>
    <row r="15" spans="2:9" ht="20.100000000000001" customHeight="1" x14ac:dyDescent="0.25">
      <c r="B15" s="166" t="s">
        <v>52</v>
      </c>
      <c r="C15" s="166"/>
      <c r="D15" s="166"/>
      <c r="E15" s="30">
        <v>9</v>
      </c>
      <c r="F15" s="132">
        <v>497592</v>
      </c>
      <c r="G15" s="19"/>
      <c r="H15" s="134">
        <v>-15815</v>
      </c>
      <c r="I15" s="19"/>
    </row>
    <row r="16" spans="2:9" ht="32.25" customHeight="1" x14ac:dyDescent="0.25">
      <c r="B16" s="166" t="s">
        <v>53</v>
      </c>
      <c r="C16" s="166"/>
      <c r="D16" s="166"/>
      <c r="E16" s="30"/>
      <c r="F16" s="135">
        <f>SUM(F11:F15)</f>
        <v>11711230</v>
      </c>
      <c r="G16" s="34"/>
      <c r="H16" s="135">
        <f>SUM(H11:H15)</f>
        <v>10032643</v>
      </c>
      <c r="I16" s="19"/>
    </row>
    <row r="17" spans="2:9" ht="20.100000000000001" customHeight="1" x14ac:dyDescent="0.25">
      <c r="B17" s="166" t="s">
        <v>54</v>
      </c>
      <c r="C17" s="166"/>
      <c r="D17" s="166"/>
      <c r="E17" s="30">
        <v>10</v>
      </c>
      <c r="F17" s="130">
        <v>-1994170</v>
      </c>
      <c r="G17" s="19"/>
      <c r="H17" s="131">
        <v>-380400</v>
      </c>
      <c r="I17" s="19"/>
    </row>
    <row r="18" spans="2:9" ht="20.100000000000001" customHeight="1" x14ac:dyDescent="0.25">
      <c r="B18" s="166" t="s">
        <v>55</v>
      </c>
      <c r="C18" s="166"/>
      <c r="D18" s="166"/>
      <c r="E18" s="30"/>
      <c r="F18" s="40">
        <f>F16+F17</f>
        <v>9717060</v>
      </c>
      <c r="G18" s="34"/>
      <c r="H18" s="40">
        <f>H16+H17</f>
        <v>9652243</v>
      </c>
      <c r="I18" s="19"/>
    </row>
    <row r="19" spans="2:9" ht="20.100000000000001" customHeight="1" x14ac:dyDescent="0.25">
      <c r="B19" s="166" t="s">
        <v>56</v>
      </c>
      <c r="C19" s="166"/>
      <c r="D19" s="166"/>
      <c r="E19" s="30"/>
      <c r="F19" s="32"/>
      <c r="G19" s="29"/>
      <c r="H19" s="89"/>
      <c r="I19" s="19"/>
    </row>
    <row r="20" spans="2:9" ht="20.100000000000001" customHeight="1" x14ac:dyDescent="0.25">
      <c r="B20" s="166" t="s">
        <v>57</v>
      </c>
      <c r="C20" s="166"/>
      <c r="D20" s="166"/>
      <c r="E20" s="30"/>
      <c r="F20" s="130">
        <v>-99971</v>
      </c>
      <c r="G20" s="19"/>
      <c r="H20" s="131">
        <v>-120732</v>
      </c>
      <c r="I20" s="19"/>
    </row>
    <row r="21" spans="2:9" ht="20.100000000000001" customHeight="1" thickBot="1" x14ac:dyDescent="0.3">
      <c r="B21" t="s">
        <v>105</v>
      </c>
      <c r="E21" s="30"/>
      <c r="F21" s="41">
        <f>SUM(F20)</f>
        <v>-99971</v>
      </c>
      <c r="G21" s="29"/>
      <c r="H21" s="41">
        <f>SUM(H20+H19)</f>
        <v>-120732</v>
      </c>
      <c r="I21" s="19"/>
    </row>
    <row r="22" spans="2:9" ht="20.100000000000001" customHeight="1" thickTop="1" x14ac:dyDescent="0.25">
      <c r="B22" s="166" t="s">
        <v>58</v>
      </c>
      <c r="C22" s="166"/>
      <c r="D22" s="166"/>
      <c r="E22" s="30"/>
      <c r="F22" s="32">
        <f>F18+F21</f>
        <v>9617089</v>
      </c>
      <c r="G22" s="29"/>
      <c r="H22" s="29">
        <f>H18+H21</f>
        <v>9531511</v>
      </c>
      <c r="I22" s="19"/>
    </row>
    <row r="23" spans="2:9" ht="20.100000000000001" customHeight="1" x14ac:dyDescent="0.25">
      <c r="B23" s="166"/>
      <c r="C23" s="166"/>
      <c r="D23" s="166"/>
      <c r="E23" s="30"/>
      <c r="F23" s="32"/>
      <c r="G23" s="29"/>
      <c r="H23" s="32"/>
      <c r="I23" s="19"/>
    </row>
    <row r="24" spans="2:9" ht="20.100000000000001" customHeight="1" x14ac:dyDescent="0.25">
      <c r="B24" s="165"/>
      <c r="C24" s="165"/>
      <c r="D24" s="165"/>
      <c r="E24" s="30"/>
      <c r="F24" s="35"/>
      <c r="G24" s="29"/>
      <c r="H24" s="36"/>
      <c r="I24" s="19"/>
    </row>
    <row r="25" spans="2:9" ht="20.100000000000001" customHeight="1" x14ac:dyDescent="0.25">
      <c r="B25" s="165" t="s">
        <v>59</v>
      </c>
      <c r="C25" s="165"/>
      <c r="D25" s="165"/>
      <c r="E25" s="30"/>
      <c r="F25" s="32">
        <v>2814.3121529919799</v>
      </c>
      <c r="G25" s="29"/>
      <c r="H25" s="28">
        <v>4796.7080860165461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x14ac:dyDescent="0.25">
      <c r="B27" s="172" t="s">
        <v>41</v>
      </c>
      <c r="C27" s="172"/>
      <c r="D27" s="172"/>
      <c r="E27" s="22"/>
      <c r="F27" s="18"/>
      <c r="G27" s="14"/>
      <c r="H27" s="14"/>
      <c r="I27" s="26"/>
    </row>
    <row r="28" spans="2:9" x14ac:dyDescent="0.25">
      <c r="B28" s="15"/>
      <c r="C28" s="15"/>
      <c r="D28" s="15"/>
      <c r="E28" s="22"/>
      <c r="F28" s="18"/>
      <c r="G28" s="14"/>
      <c r="H28" s="14"/>
      <c r="I28" s="14"/>
    </row>
    <row r="29" spans="2:9" ht="15.75" x14ac:dyDescent="0.25">
      <c r="B29" s="37"/>
      <c r="C29" s="15"/>
      <c r="D29" s="38"/>
      <c r="E29" s="16"/>
      <c r="F29" s="16"/>
      <c r="I29" s="26"/>
    </row>
    <row r="30" spans="2:9" x14ac:dyDescent="0.25">
      <c r="B30" s="159" t="s">
        <v>122</v>
      </c>
      <c r="C30" s="159"/>
      <c r="D30" s="98" t="s">
        <v>124</v>
      </c>
      <c r="E30" s="99"/>
      <c r="F30" s="99"/>
      <c r="I30" s="16"/>
    </row>
    <row r="31" spans="2:9" ht="15.75" x14ac:dyDescent="0.25">
      <c r="B31" s="160" t="s">
        <v>104</v>
      </c>
      <c r="C31" s="160"/>
      <c r="D31" s="3" t="s">
        <v>117</v>
      </c>
      <c r="E31" s="3"/>
      <c r="F31" s="3"/>
      <c r="I31" s="26"/>
    </row>
    <row r="32" spans="2:9" x14ac:dyDescent="0.25">
      <c r="B32" s="39"/>
      <c r="C32" s="14"/>
      <c r="D32" s="16"/>
      <c r="E32" s="14"/>
      <c r="F32" s="18"/>
      <c r="G32" s="14"/>
      <c r="H32" s="14"/>
      <c r="I32" s="14"/>
    </row>
  </sheetData>
  <mergeCells count="28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zoomScaleNormal="100" workbookViewId="0">
      <selection activeCell="A2" sqref="A2:J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3" t="s">
        <v>0</v>
      </c>
      <c r="B1" s="173"/>
      <c r="C1" s="173"/>
      <c r="D1" s="173"/>
      <c r="E1" s="173"/>
      <c r="F1" s="173"/>
      <c r="G1" s="173"/>
      <c r="H1" s="173"/>
      <c r="I1" s="66"/>
      <c r="J1" s="65"/>
      <c r="K1" s="66"/>
      <c r="L1" s="66"/>
      <c r="M1" s="65"/>
    </row>
    <row r="2" spans="1:14" ht="28.5" customHeight="1" x14ac:dyDescent="0.25">
      <c r="A2" s="174" t="s">
        <v>141</v>
      </c>
      <c r="B2" s="174"/>
      <c r="C2" s="174"/>
      <c r="D2" s="174"/>
      <c r="E2" s="174"/>
      <c r="F2" s="174"/>
      <c r="G2" s="174"/>
      <c r="H2" s="174"/>
      <c r="I2" s="174"/>
      <c r="J2" s="174"/>
      <c r="K2" s="68"/>
      <c r="L2" s="67" t="s">
        <v>1</v>
      </c>
      <c r="M2" s="65"/>
    </row>
    <row r="3" spans="1:14" ht="48.75" customHeight="1" thickBot="1" x14ac:dyDescent="0.3">
      <c r="A3" s="74"/>
      <c r="B3" s="100" t="s">
        <v>107</v>
      </c>
      <c r="C3" s="100"/>
      <c r="D3" s="100" t="s">
        <v>108</v>
      </c>
      <c r="E3" s="100"/>
      <c r="F3" s="100" t="s">
        <v>114</v>
      </c>
      <c r="G3" s="100"/>
      <c r="H3" s="100" t="s">
        <v>109</v>
      </c>
      <c r="I3" s="100"/>
      <c r="J3" s="100" t="s">
        <v>110</v>
      </c>
      <c r="K3" s="100"/>
      <c r="L3" s="100" t="s">
        <v>111</v>
      </c>
      <c r="M3" s="100" t="s">
        <v>112</v>
      </c>
    </row>
    <row r="4" spans="1:14" ht="16.5" thickTop="1" thickBot="1" x14ac:dyDescent="0.3">
      <c r="A4" s="73" t="s">
        <v>135</v>
      </c>
      <c r="B4" s="62">
        <v>2787696</v>
      </c>
      <c r="C4" s="62"/>
      <c r="D4" s="62">
        <v>-820063</v>
      </c>
      <c r="E4" s="62"/>
      <c r="F4" s="62">
        <v>-947400</v>
      </c>
      <c r="G4" s="62"/>
      <c r="H4" s="62">
        <v>4805472</v>
      </c>
      <c r="I4" s="62"/>
      <c r="J4" s="62">
        <v>-657543</v>
      </c>
      <c r="K4" s="62"/>
      <c r="L4" s="62">
        <v>29041593</v>
      </c>
      <c r="M4" s="62">
        <f>SUM(B4:L4)</f>
        <v>34209755</v>
      </c>
      <c r="N4" s="70"/>
    </row>
    <row r="5" spans="1:14" ht="15.75" thickTop="1" x14ac:dyDescent="0.25">
      <c r="A5" s="73" t="s">
        <v>100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>
        <v>9652243</v>
      </c>
      <c r="M5" s="60">
        <f t="shared" ref="M5:M8" si="0">SUM(B5:L5)</f>
        <v>9652243</v>
      </c>
      <c r="N5" s="70"/>
    </row>
    <row r="6" spans="1:14" ht="45" x14ac:dyDescent="0.25">
      <c r="A6" s="73" t="s">
        <v>102</v>
      </c>
      <c r="B6" s="60"/>
      <c r="C6" s="60"/>
      <c r="D6" s="60"/>
      <c r="E6" s="60"/>
      <c r="F6" s="60"/>
      <c r="G6" s="60"/>
      <c r="H6" s="60"/>
      <c r="I6" s="60"/>
      <c r="J6" s="60">
        <v>-120732</v>
      </c>
      <c r="K6" s="60"/>
      <c r="L6" s="60"/>
      <c r="M6" s="60">
        <f t="shared" si="0"/>
        <v>-120732</v>
      </c>
      <c r="N6" s="70"/>
    </row>
    <row r="7" spans="1:14" ht="30" x14ac:dyDescent="0.25">
      <c r="A7" s="73" t="s">
        <v>103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>
        <f t="shared" si="0"/>
        <v>0</v>
      </c>
      <c r="N7" s="70"/>
    </row>
    <row r="8" spans="1:14" x14ac:dyDescent="0.25">
      <c r="A8" s="73"/>
      <c r="B8" s="60"/>
      <c r="C8" s="60"/>
      <c r="D8" s="60"/>
      <c r="E8" s="60"/>
      <c r="F8" s="60"/>
      <c r="G8" s="60"/>
      <c r="H8" s="60">
        <v>-467311</v>
      </c>
      <c r="I8" s="60"/>
      <c r="J8" s="60"/>
      <c r="K8" s="60"/>
      <c r="L8" s="60">
        <f>-H8</f>
        <v>467311</v>
      </c>
      <c r="M8" s="60">
        <f t="shared" si="0"/>
        <v>0</v>
      </c>
      <c r="N8" s="70"/>
    </row>
    <row r="9" spans="1:14" ht="15.75" thickBot="1" x14ac:dyDescent="0.3">
      <c r="A9" s="73" t="s">
        <v>142</v>
      </c>
      <c r="B9" s="62">
        <f>SUM(B4:B8)</f>
        <v>2787696</v>
      </c>
      <c r="C9" s="62"/>
      <c r="D9" s="62">
        <f>SUM(D4:D8)</f>
        <v>-820063</v>
      </c>
      <c r="E9" s="62"/>
      <c r="F9" s="62">
        <f>SUM(F4:F8)</f>
        <v>-947400</v>
      </c>
      <c r="G9" s="62"/>
      <c r="H9" s="62">
        <f>SUM(H4:H8)</f>
        <v>4338161</v>
      </c>
      <c r="I9" s="62"/>
      <c r="J9" s="62">
        <f>SUM(J4:J8)</f>
        <v>-778275</v>
      </c>
      <c r="K9" s="62"/>
      <c r="L9" s="62">
        <f>SUM(L4:L8)</f>
        <v>39161147</v>
      </c>
      <c r="M9" s="62">
        <f>SUM(M4:M8)</f>
        <v>43741266</v>
      </c>
      <c r="N9" s="70"/>
    </row>
    <row r="10" spans="1:14" ht="15.75" thickTop="1" x14ac:dyDescent="0.25">
      <c r="A10" s="7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70"/>
    </row>
    <row r="11" spans="1:14" x14ac:dyDescent="0.25">
      <c r="A11" s="7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70"/>
    </row>
    <row r="12" spans="1:14" x14ac:dyDescent="0.25">
      <c r="A12" s="7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70"/>
    </row>
    <row r="13" spans="1:14" x14ac:dyDescent="0.25">
      <c r="A13" s="73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70"/>
    </row>
    <row r="14" spans="1:14" ht="15.75" thickBot="1" x14ac:dyDescent="0.3">
      <c r="A14" s="73" t="s">
        <v>134</v>
      </c>
      <c r="B14" s="62">
        <v>2787696</v>
      </c>
      <c r="C14" s="62"/>
      <c r="D14" s="62">
        <v>-820488</v>
      </c>
      <c r="E14" s="62"/>
      <c r="F14" s="62">
        <v>-947400</v>
      </c>
      <c r="G14" s="62"/>
      <c r="H14" s="62">
        <v>4150912</v>
      </c>
      <c r="I14" s="62"/>
      <c r="J14" s="62">
        <v>-741096</v>
      </c>
      <c r="K14" s="62"/>
      <c r="L14" s="62">
        <v>20917682</v>
      </c>
      <c r="M14" s="62">
        <f>SUM(B14:L14)</f>
        <v>25347306</v>
      </c>
      <c r="N14" s="70"/>
    </row>
    <row r="15" spans="1:14" ht="15.75" thickTop="1" x14ac:dyDescent="0.25">
      <c r="A15" s="73" t="s">
        <v>100</v>
      </c>
      <c r="B15" s="75"/>
      <c r="C15" s="75"/>
      <c r="D15" s="75"/>
      <c r="E15" s="75"/>
      <c r="F15" s="75"/>
      <c r="G15" s="75"/>
      <c r="H15" s="143"/>
      <c r="I15" s="143"/>
      <c r="J15" s="143"/>
      <c r="K15" s="143"/>
      <c r="L15" s="137">
        <v>9717060</v>
      </c>
      <c r="M15" s="60">
        <f>SUM(B15:L15)</f>
        <v>9717060</v>
      </c>
      <c r="N15" s="70"/>
    </row>
    <row r="16" spans="1:14" x14ac:dyDescent="0.25">
      <c r="A16" s="73" t="s">
        <v>120</v>
      </c>
      <c r="B16" s="76" t="s">
        <v>113</v>
      </c>
      <c r="C16" s="75"/>
      <c r="D16" s="76" t="s">
        <v>113</v>
      </c>
      <c r="E16" s="75"/>
      <c r="F16" s="76" t="s">
        <v>113</v>
      </c>
      <c r="G16" s="75"/>
      <c r="H16" s="144" t="s">
        <v>113</v>
      </c>
      <c r="I16" s="143"/>
      <c r="J16" s="144" t="s">
        <v>113</v>
      </c>
      <c r="K16" s="143"/>
      <c r="L16" s="137">
        <v>-17329873</v>
      </c>
      <c r="M16" s="60">
        <f>SUM(B16:L16)</f>
        <v>-17329873</v>
      </c>
      <c r="N16" s="70"/>
    </row>
    <row r="17" spans="1:14" x14ac:dyDescent="0.25">
      <c r="A17" s="73" t="s">
        <v>101</v>
      </c>
      <c r="B17" s="76" t="s">
        <v>113</v>
      </c>
      <c r="C17" s="75"/>
      <c r="D17" s="76" t="s">
        <v>113</v>
      </c>
      <c r="E17" s="75"/>
      <c r="F17" s="76" t="s">
        <v>113</v>
      </c>
      <c r="G17" s="75"/>
      <c r="H17" s="144"/>
      <c r="I17" s="143"/>
      <c r="J17" s="144" t="s">
        <v>113</v>
      </c>
      <c r="K17" s="143"/>
      <c r="L17" s="144" t="s">
        <v>113</v>
      </c>
      <c r="M17" s="76">
        <f t="shared" ref="M17:M20" si="1">SUM(B17:L17)</f>
        <v>0</v>
      </c>
      <c r="N17" s="70"/>
    </row>
    <row r="18" spans="1:14" x14ac:dyDescent="0.25">
      <c r="A18" s="73" t="s">
        <v>123</v>
      </c>
      <c r="B18" s="76"/>
      <c r="C18" s="75"/>
      <c r="D18" s="76">
        <v>820488</v>
      </c>
      <c r="E18" s="75"/>
      <c r="F18" s="76"/>
      <c r="G18" s="75"/>
      <c r="H18" s="144" t="s">
        <v>113</v>
      </c>
      <c r="I18" s="143"/>
      <c r="J18" s="144" t="s">
        <v>113</v>
      </c>
      <c r="K18" s="143"/>
      <c r="L18" s="144">
        <v>112245</v>
      </c>
      <c r="M18" s="76">
        <f t="shared" si="1"/>
        <v>932733</v>
      </c>
      <c r="N18" s="70"/>
    </row>
    <row r="19" spans="1:14" x14ac:dyDescent="0.25">
      <c r="A19" s="73" t="s">
        <v>127</v>
      </c>
      <c r="B19" s="76" t="s">
        <v>113</v>
      </c>
      <c r="C19" s="75"/>
      <c r="D19" s="76" t="s">
        <v>113</v>
      </c>
      <c r="E19" s="75"/>
      <c r="F19" s="76" t="s">
        <v>113</v>
      </c>
      <c r="G19" s="75"/>
      <c r="H19" s="144" t="s">
        <v>113</v>
      </c>
      <c r="I19" s="143"/>
      <c r="J19" s="144" t="s">
        <v>113</v>
      </c>
      <c r="K19" s="143"/>
      <c r="L19" s="144"/>
      <c r="M19" s="76">
        <f t="shared" si="1"/>
        <v>0</v>
      </c>
      <c r="N19" s="70"/>
    </row>
    <row r="20" spans="1:14" ht="36.75" customHeight="1" x14ac:dyDescent="0.25">
      <c r="A20" s="73" t="s">
        <v>102</v>
      </c>
      <c r="B20" s="76" t="s">
        <v>113</v>
      </c>
      <c r="C20" s="75"/>
      <c r="D20" s="76" t="s">
        <v>113</v>
      </c>
      <c r="E20" s="75"/>
      <c r="F20" s="76" t="s">
        <v>113</v>
      </c>
      <c r="G20" s="75"/>
      <c r="H20" s="145" t="s">
        <v>113</v>
      </c>
      <c r="I20" s="137"/>
      <c r="J20" s="137">
        <v>-99971</v>
      </c>
      <c r="K20" s="137"/>
      <c r="L20" s="145" t="s">
        <v>113</v>
      </c>
      <c r="M20" s="60">
        <f t="shared" si="1"/>
        <v>-99971</v>
      </c>
      <c r="N20" s="70"/>
    </row>
    <row r="21" spans="1:14" ht="30.75" thickBot="1" x14ac:dyDescent="0.3">
      <c r="A21" s="73" t="s">
        <v>103</v>
      </c>
      <c r="B21" s="77" t="s">
        <v>113</v>
      </c>
      <c r="C21" s="78"/>
      <c r="D21" s="77" t="s">
        <v>113</v>
      </c>
      <c r="E21" s="78"/>
      <c r="F21" s="77" t="s">
        <v>113</v>
      </c>
      <c r="G21" s="78"/>
      <c r="H21" s="146">
        <v>-474626</v>
      </c>
      <c r="I21" s="146"/>
      <c r="J21" s="146"/>
      <c r="K21" s="146"/>
      <c r="L21" s="146">
        <f>-H21</f>
        <v>474626</v>
      </c>
      <c r="M21" s="62"/>
      <c r="N21" s="70"/>
    </row>
    <row r="22" spans="1:14" ht="16.5" thickTop="1" thickBot="1" x14ac:dyDescent="0.3">
      <c r="A22" s="73" t="s">
        <v>143</v>
      </c>
      <c r="B22" s="62">
        <f>SUM(B14:B21)</f>
        <v>2787696</v>
      </c>
      <c r="C22" s="62"/>
      <c r="D22" s="62">
        <f>SUM(D14:D21)</f>
        <v>0</v>
      </c>
      <c r="E22" s="62"/>
      <c r="F22" s="62">
        <f>SUM(F14:F21)</f>
        <v>-947400</v>
      </c>
      <c r="G22" s="62"/>
      <c r="H22" s="62">
        <f>SUM(H14:H21)</f>
        <v>3676286</v>
      </c>
      <c r="I22" s="62"/>
      <c r="J22" s="62">
        <f>SUM(J14:J21)</f>
        <v>-841067</v>
      </c>
      <c r="K22" s="62"/>
      <c r="L22" s="62">
        <f>SUM(L14:L21)</f>
        <v>13891740</v>
      </c>
      <c r="M22" s="62">
        <f>SUM(M14:M21)</f>
        <v>18567255</v>
      </c>
      <c r="N22" s="70"/>
    </row>
    <row r="23" spans="1:14" ht="15.75" thickTop="1" x14ac:dyDescent="0.25"/>
    <row r="24" spans="1:14" x14ac:dyDescent="0.25">
      <c r="A24" s="52"/>
      <c r="B24" s="175" t="s">
        <v>41</v>
      </c>
      <c r="C24" s="175"/>
      <c r="D24" s="175"/>
      <c r="E24" s="175"/>
      <c r="F24" s="175"/>
      <c r="G24" s="175"/>
      <c r="H24" s="46"/>
      <c r="I24" s="55"/>
    </row>
    <row r="25" spans="1:14" x14ac:dyDescent="0.25">
      <c r="A25" s="50"/>
      <c r="B25" s="43"/>
      <c r="C25" s="43"/>
      <c r="D25" s="43"/>
      <c r="E25" s="44"/>
      <c r="F25" s="44"/>
      <c r="G25" s="63"/>
      <c r="H25" s="46"/>
      <c r="I25" s="55"/>
    </row>
    <row r="26" spans="1:14" x14ac:dyDescent="0.25">
      <c r="A26" s="42"/>
      <c r="B26" s="53"/>
      <c r="C26" s="53"/>
      <c r="D26" s="53"/>
      <c r="E26" s="43"/>
      <c r="F26" s="57"/>
      <c r="G26" s="64"/>
      <c r="H26" s="43"/>
      <c r="I26" s="54"/>
    </row>
    <row r="27" spans="1:14" ht="15" customHeight="1" x14ac:dyDescent="0.25">
      <c r="A27" s="42"/>
      <c r="B27" s="176" t="s">
        <v>122</v>
      </c>
      <c r="C27" s="176"/>
      <c r="D27" s="176"/>
      <c r="E27" s="56"/>
      <c r="F27" s="98" t="s">
        <v>124</v>
      </c>
      <c r="G27" s="99"/>
    </row>
    <row r="28" spans="1:14" x14ac:dyDescent="0.25">
      <c r="A28" s="42"/>
      <c r="B28" s="54" t="s">
        <v>104</v>
      </c>
      <c r="C28" s="51"/>
      <c r="D28" s="55"/>
      <c r="E28" s="55"/>
      <c r="F28" s="3" t="s">
        <v>116</v>
      </c>
      <c r="G28" s="3"/>
    </row>
    <row r="29" spans="1:14" x14ac:dyDescent="0.25">
      <c r="A29" s="42"/>
      <c r="B29" s="45"/>
      <c r="C29" s="45"/>
      <c r="D29" s="55"/>
      <c r="E29" s="55"/>
      <c r="F29" s="54"/>
      <c r="G29" s="54"/>
      <c r="H29" s="44"/>
      <c r="I29" s="46"/>
    </row>
  </sheetData>
  <mergeCells count="4">
    <mergeCell ref="A1:H1"/>
    <mergeCell ref="A2:J2"/>
    <mergeCell ref="B24:G24"/>
    <mergeCell ref="B27:D2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3"/>
  <sheetViews>
    <sheetView zoomScaleNormal="100" workbookViewId="0">
      <selection activeCell="F51" sqref="F5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7" t="s">
        <v>0</v>
      </c>
      <c r="B1" s="187"/>
      <c r="C1" s="187"/>
      <c r="D1" s="42"/>
      <c r="E1" s="42"/>
      <c r="F1" s="42"/>
    </row>
    <row r="2" spans="1:6" ht="38.25" customHeight="1" x14ac:dyDescent="0.25">
      <c r="A2" s="188" t="s">
        <v>144</v>
      </c>
      <c r="B2" s="188"/>
      <c r="C2" s="188"/>
      <c r="D2" s="188"/>
      <c r="E2" s="148"/>
      <c r="F2" s="148" t="s">
        <v>1</v>
      </c>
    </row>
    <row r="3" spans="1:6" ht="34.5" customHeight="1" x14ac:dyDescent="0.25">
      <c r="A3" s="189" t="s">
        <v>60</v>
      </c>
      <c r="B3" s="189"/>
      <c r="C3" s="189"/>
      <c r="D3" s="59" t="str">
        <f>ОПУ!F4</f>
        <v>9 месяцев 2022</v>
      </c>
      <c r="E3" s="84"/>
      <c r="F3" s="59" t="str">
        <f>ОПУ!H4</f>
        <v>9 месяцев 2021</v>
      </c>
    </row>
    <row r="4" spans="1:6" ht="27.75" customHeight="1" x14ac:dyDescent="0.25">
      <c r="A4" s="58"/>
      <c r="B4" s="181" t="s">
        <v>61</v>
      </c>
      <c r="C4" s="181"/>
      <c r="D4" s="136">
        <f>ОПУ!F16</f>
        <v>11711230</v>
      </c>
      <c r="E4" s="137"/>
      <c r="F4" s="136">
        <f>ОПУ!H16</f>
        <v>10032643</v>
      </c>
    </row>
    <row r="5" spans="1:6" x14ac:dyDescent="0.25">
      <c r="A5" s="181" t="s">
        <v>62</v>
      </c>
      <c r="B5" s="181"/>
      <c r="C5" s="181"/>
      <c r="D5" s="136"/>
      <c r="E5" s="137"/>
      <c r="F5" s="137"/>
    </row>
    <row r="6" spans="1:6" ht="15" customHeight="1" x14ac:dyDescent="0.25">
      <c r="A6" s="58"/>
      <c r="B6" s="58"/>
      <c r="C6" s="73" t="s">
        <v>63</v>
      </c>
      <c r="D6" s="136">
        <v>2263126</v>
      </c>
      <c r="E6" s="137"/>
      <c r="F6" s="88">
        <v>1829052</v>
      </c>
    </row>
    <row r="7" spans="1:6" ht="15" customHeight="1" x14ac:dyDescent="0.25">
      <c r="A7" s="58"/>
      <c r="B7" s="58"/>
      <c r="C7" s="73" t="s">
        <v>64</v>
      </c>
      <c r="D7" s="136">
        <v>3512894</v>
      </c>
      <c r="E7" s="137"/>
      <c r="F7" s="88">
        <v>2810386</v>
      </c>
    </row>
    <row r="8" spans="1:6" ht="15" customHeight="1" x14ac:dyDescent="0.25">
      <c r="A8" s="58"/>
      <c r="B8" s="58"/>
      <c r="C8" s="73" t="s">
        <v>65</v>
      </c>
      <c r="D8" s="88">
        <v>3607001</v>
      </c>
      <c r="E8" s="137"/>
      <c r="F8" s="88">
        <v>192708</v>
      </c>
    </row>
    <row r="9" spans="1:6" ht="15" customHeight="1" x14ac:dyDescent="0.25">
      <c r="A9" s="58"/>
      <c r="B9" s="58"/>
      <c r="C9" s="73" t="s">
        <v>119</v>
      </c>
      <c r="D9" s="88">
        <v>-14597</v>
      </c>
      <c r="E9" s="137"/>
      <c r="F9" s="137">
        <v>348546</v>
      </c>
    </row>
    <row r="10" spans="1:6" ht="15" customHeight="1" x14ac:dyDescent="0.25">
      <c r="A10" s="58"/>
      <c r="B10" s="58"/>
      <c r="C10" s="73" t="s">
        <v>66</v>
      </c>
      <c r="D10" s="88">
        <v>-482995</v>
      </c>
      <c r="E10" s="137"/>
      <c r="F10" s="88">
        <v>-332731</v>
      </c>
    </row>
    <row r="11" spans="1:6" ht="15" hidden="1" customHeight="1" x14ac:dyDescent="0.25">
      <c r="A11" s="58"/>
      <c r="B11" s="58"/>
      <c r="C11" s="73" t="s">
        <v>106</v>
      </c>
      <c r="D11" s="88"/>
      <c r="E11" s="137"/>
      <c r="F11" s="137"/>
    </row>
    <row r="12" spans="1:6" ht="15" customHeight="1" x14ac:dyDescent="0.25">
      <c r="A12" s="58"/>
      <c r="B12" s="58"/>
      <c r="C12" s="73" t="s">
        <v>67</v>
      </c>
      <c r="D12" s="88">
        <v>-1404899</v>
      </c>
      <c r="E12" s="137"/>
      <c r="F12" s="88">
        <v>-44545</v>
      </c>
    </row>
    <row r="13" spans="1:6" ht="15.75" customHeight="1" thickBot="1" x14ac:dyDescent="0.3">
      <c r="A13" s="58"/>
      <c r="B13" s="58"/>
      <c r="C13" s="73" t="s">
        <v>68</v>
      </c>
      <c r="D13" s="88">
        <v>-191626</v>
      </c>
      <c r="E13" s="137"/>
      <c r="F13" s="88">
        <v>-296110</v>
      </c>
    </row>
    <row r="14" spans="1:6" ht="30.75" customHeight="1" thickBot="1" x14ac:dyDescent="0.3">
      <c r="A14" s="58"/>
      <c r="B14" s="181" t="s">
        <v>69</v>
      </c>
      <c r="C14" s="181"/>
      <c r="D14" s="96">
        <f>SUM(D4:D13)</f>
        <v>19000134</v>
      </c>
      <c r="E14" s="48"/>
      <c r="F14" s="61">
        <f>SUM(F4:F13)</f>
        <v>14539949</v>
      </c>
    </row>
    <row r="15" spans="1:6" x14ac:dyDescent="0.25">
      <c r="A15" s="58"/>
      <c r="B15" s="58"/>
      <c r="C15" s="80"/>
      <c r="D15" s="60"/>
      <c r="E15" s="48"/>
      <c r="F15" s="85"/>
    </row>
    <row r="16" spans="1:6" ht="15" customHeight="1" x14ac:dyDescent="0.25">
      <c r="A16" s="58"/>
      <c r="B16" s="58"/>
      <c r="C16" s="73" t="s">
        <v>70</v>
      </c>
      <c r="D16" s="137">
        <v>-15638514</v>
      </c>
      <c r="E16" s="60"/>
      <c r="F16" s="137">
        <v>-6838796</v>
      </c>
    </row>
    <row r="17" spans="1:7" ht="27" customHeight="1" x14ac:dyDescent="0.25">
      <c r="A17" s="58"/>
      <c r="B17" s="58"/>
      <c r="C17" s="73" t="s">
        <v>71</v>
      </c>
      <c r="D17" s="137">
        <v>-1911256</v>
      </c>
      <c r="E17" s="60"/>
      <c r="F17" s="137">
        <v>-300986</v>
      </c>
    </row>
    <row r="18" spans="1:7" ht="15" customHeight="1" x14ac:dyDescent="0.25">
      <c r="A18" s="58"/>
      <c r="B18" s="58"/>
      <c r="C18" s="73" t="s">
        <v>72</v>
      </c>
      <c r="D18" s="137">
        <v>-4502339</v>
      </c>
      <c r="E18" s="60"/>
      <c r="F18" s="137">
        <v>-1802320</v>
      </c>
    </row>
    <row r="19" spans="1:7" ht="15" customHeight="1" x14ac:dyDescent="0.25">
      <c r="A19" s="58"/>
      <c r="B19" s="58"/>
      <c r="C19" s="73" t="s">
        <v>73</v>
      </c>
      <c r="D19" s="137">
        <v>-428185</v>
      </c>
      <c r="E19" s="60"/>
      <c r="F19" s="137">
        <v>-516417</v>
      </c>
    </row>
    <row r="20" spans="1:7" ht="15" customHeight="1" x14ac:dyDescent="0.25">
      <c r="A20" s="58"/>
      <c r="B20" s="58"/>
      <c r="C20" s="73" t="s">
        <v>74</v>
      </c>
      <c r="D20" s="137">
        <v>1360604</v>
      </c>
      <c r="E20" s="60"/>
      <c r="F20" s="137">
        <v>3052978</v>
      </c>
    </row>
    <row r="21" spans="1:7" ht="15" customHeight="1" x14ac:dyDescent="0.25">
      <c r="A21" s="58"/>
      <c r="B21" s="58"/>
      <c r="C21" s="73" t="s">
        <v>75</v>
      </c>
      <c r="D21" s="137">
        <v>1451447</v>
      </c>
      <c r="E21" s="60"/>
      <c r="F21" s="137">
        <v>555061</v>
      </c>
    </row>
    <row r="22" spans="1:7" ht="29.25" customHeight="1" x14ac:dyDescent="0.25">
      <c r="A22" s="58"/>
      <c r="B22" s="58"/>
      <c r="C22" s="73" t="s">
        <v>76</v>
      </c>
      <c r="D22" s="137">
        <v>443590</v>
      </c>
      <c r="E22" s="60"/>
      <c r="F22" s="137">
        <v>668692</v>
      </c>
    </row>
    <row r="23" spans="1:7" ht="15.75" customHeight="1" thickBot="1" x14ac:dyDescent="0.3">
      <c r="A23" s="58"/>
      <c r="B23" s="181" t="s">
        <v>77</v>
      </c>
      <c r="C23" s="181"/>
      <c r="D23" s="81">
        <f>SUM(D14:D22)</f>
        <v>-224519</v>
      </c>
      <c r="E23" s="48"/>
      <c r="F23" s="81">
        <f>SUM(F14:F22)</f>
        <v>9358161</v>
      </c>
    </row>
    <row r="24" spans="1:7" ht="15" customHeight="1" x14ac:dyDescent="0.25">
      <c r="A24" s="58"/>
      <c r="B24" s="58"/>
      <c r="C24" s="73" t="s">
        <v>78</v>
      </c>
      <c r="D24" s="137">
        <v>-4592106</v>
      </c>
      <c r="E24" s="48"/>
      <c r="F24" s="141">
        <v>-3449748</v>
      </c>
    </row>
    <row r="25" spans="1:7" ht="15.75" customHeight="1" thickBot="1" x14ac:dyDescent="0.3">
      <c r="A25" s="58"/>
      <c r="B25" s="58"/>
      <c r="C25" s="73" t="s">
        <v>79</v>
      </c>
      <c r="D25" s="140">
        <v>-1222965</v>
      </c>
      <c r="E25" s="48"/>
      <c r="F25" s="142">
        <v>-761541</v>
      </c>
    </row>
    <row r="26" spans="1:7" ht="32.25" customHeight="1" thickBot="1" x14ac:dyDescent="0.3">
      <c r="A26" s="60"/>
      <c r="B26" s="183" t="s">
        <v>115</v>
      </c>
      <c r="C26" s="183"/>
      <c r="D26" s="81">
        <f>SUM(D23:D25)</f>
        <v>-6039590</v>
      </c>
      <c r="E26" s="48"/>
      <c r="F26" s="81">
        <f>SUM(F23:F25)</f>
        <v>5146872</v>
      </c>
      <c r="G26" s="49"/>
    </row>
    <row r="27" spans="1:7" x14ac:dyDescent="0.25">
      <c r="A27" s="184" t="s">
        <v>80</v>
      </c>
      <c r="B27" s="184"/>
      <c r="C27" s="184"/>
      <c r="D27" s="86"/>
      <c r="E27" s="87"/>
      <c r="F27" s="42"/>
      <c r="G27" s="42"/>
    </row>
    <row r="28" spans="1:7" ht="15" customHeight="1" x14ac:dyDescent="0.25">
      <c r="A28" s="58"/>
      <c r="B28" s="58"/>
      <c r="C28" s="60" t="s">
        <v>81</v>
      </c>
      <c r="D28" s="137">
        <v>-8190963</v>
      </c>
      <c r="E28" s="48"/>
      <c r="F28" s="137">
        <v>-66150044</v>
      </c>
      <c r="G28" s="42"/>
    </row>
    <row r="29" spans="1:7" ht="30" customHeight="1" x14ac:dyDescent="0.25">
      <c r="A29" s="58"/>
      <c r="B29" s="58"/>
      <c r="C29" s="60" t="s">
        <v>82</v>
      </c>
      <c r="D29" s="137">
        <v>0</v>
      </c>
      <c r="E29" s="48"/>
      <c r="F29" s="137"/>
      <c r="G29" s="42"/>
    </row>
    <row r="30" spans="1:7" ht="15" hidden="1" customHeight="1" x14ac:dyDescent="0.25">
      <c r="A30" s="58"/>
      <c r="B30" s="58"/>
      <c r="C30" s="60" t="s">
        <v>83</v>
      </c>
      <c r="D30" s="137"/>
      <c r="E30" s="48"/>
      <c r="F30" s="137"/>
      <c r="G30" s="42"/>
    </row>
    <row r="31" spans="1:7" ht="29.25" hidden="1" customHeight="1" x14ac:dyDescent="0.25">
      <c r="A31" s="58"/>
      <c r="B31" s="58"/>
      <c r="C31" s="82" t="s">
        <v>84</v>
      </c>
      <c r="D31" s="137"/>
      <c r="E31" s="48"/>
      <c r="F31" s="137"/>
      <c r="G31" s="42"/>
    </row>
    <row r="32" spans="1:7" ht="28.5" customHeight="1" x14ac:dyDescent="0.25">
      <c r="A32" s="58"/>
      <c r="B32" s="58"/>
      <c r="C32" s="82" t="s">
        <v>85</v>
      </c>
      <c r="D32" s="137">
        <v>28350400</v>
      </c>
      <c r="E32" s="48"/>
      <c r="F32" s="137">
        <v>52971337</v>
      </c>
      <c r="G32" s="42"/>
    </row>
    <row r="33" spans="1:11" hidden="1" x14ac:dyDescent="0.25">
      <c r="A33" s="58"/>
      <c r="B33" s="58"/>
      <c r="C33" s="83" t="s">
        <v>86</v>
      </c>
      <c r="D33" s="137"/>
      <c r="E33" s="48"/>
      <c r="F33" s="137"/>
      <c r="G33" s="47"/>
    </row>
    <row r="34" spans="1:11" hidden="1" x14ac:dyDescent="0.25">
      <c r="A34" s="58"/>
      <c r="B34" s="58"/>
      <c r="C34" s="83" t="s">
        <v>87</v>
      </c>
      <c r="D34" s="137"/>
      <c r="E34" s="48"/>
      <c r="F34" s="137"/>
      <c r="G34" s="47"/>
    </row>
    <row r="35" spans="1:11" ht="15" customHeight="1" x14ac:dyDescent="0.25">
      <c r="A35" s="58"/>
      <c r="B35" s="58"/>
      <c r="C35" s="60" t="s">
        <v>88</v>
      </c>
      <c r="D35" s="137">
        <v>-8272438</v>
      </c>
      <c r="E35" s="48"/>
      <c r="F35" s="137">
        <v>-514672</v>
      </c>
      <c r="G35" s="42"/>
    </row>
    <row r="36" spans="1:11" ht="15" customHeight="1" x14ac:dyDescent="0.25">
      <c r="A36" s="58"/>
      <c r="B36" s="58"/>
      <c r="C36" s="60" t="s">
        <v>89</v>
      </c>
      <c r="D36" s="88">
        <v>9484656</v>
      </c>
      <c r="E36" s="48"/>
      <c r="F36" s="137">
        <v>0</v>
      </c>
      <c r="G36" s="42"/>
    </row>
    <row r="37" spans="1:11" ht="15" customHeight="1" x14ac:dyDescent="0.25">
      <c r="A37" s="58"/>
      <c r="B37" s="58"/>
      <c r="C37" s="60" t="s">
        <v>90</v>
      </c>
      <c r="D37" s="137">
        <v>19187</v>
      </c>
      <c r="E37" s="48"/>
      <c r="F37" s="137">
        <v>58379</v>
      </c>
      <c r="G37" s="42"/>
    </row>
    <row r="38" spans="1:11" ht="28.5" customHeight="1" thickBot="1" x14ac:dyDescent="0.3">
      <c r="A38" s="58"/>
      <c r="B38" s="58"/>
      <c r="C38" s="60" t="s">
        <v>91</v>
      </c>
      <c r="D38" s="88">
        <v>-6098984</v>
      </c>
      <c r="E38" s="48"/>
      <c r="F38" s="141">
        <v>-4073705</v>
      </c>
      <c r="G38" s="42"/>
    </row>
    <row r="39" spans="1:11" x14ac:dyDescent="0.25">
      <c r="A39" s="58"/>
      <c r="B39" s="58"/>
      <c r="C39" s="73"/>
      <c r="D39" s="179">
        <f>SUM(D28:D38)</f>
        <v>15291858</v>
      </c>
      <c r="E39" s="177"/>
      <c r="F39" s="179">
        <f>SUM(F28:F38)</f>
        <v>-17708705</v>
      </c>
      <c r="G39" s="47"/>
    </row>
    <row r="40" spans="1:11" ht="34.5" customHeight="1" thickBot="1" x14ac:dyDescent="0.3">
      <c r="A40" s="58"/>
      <c r="B40" s="181" t="s">
        <v>121</v>
      </c>
      <c r="C40" s="181"/>
      <c r="D40" s="185"/>
      <c r="E40" s="177"/>
      <c r="F40" s="185"/>
      <c r="G40" s="47"/>
      <c r="H40" s="70"/>
    </row>
    <row r="41" spans="1:11" x14ac:dyDescent="0.25">
      <c r="A41" s="186" t="s">
        <v>92</v>
      </c>
      <c r="B41" s="186"/>
      <c r="C41" s="186"/>
      <c r="D41" s="60"/>
      <c r="E41" s="48"/>
      <c r="F41" s="42"/>
      <c r="G41" s="47"/>
    </row>
    <row r="42" spans="1:11" ht="15.75" customHeight="1" x14ac:dyDescent="0.25">
      <c r="A42" s="58"/>
      <c r="B42" s="58"/>
      <c r="C42" s="73" t="s">
        <v>93</v>
      </c>
      <c r="D42" s="60">
        <v>-8859228</v>
      </c>
      <c r="E42" s="48"/>
      <c r="F42" s="60">
        <v>-12183432</v>
      </c>
      <c r="G42" s="47"/>
    </row>
    <row r="43" spans="1:11" ht="15" customHeight="1" x14ac:dyDescent="0.25">
      <c r="A43" s="58"/>
      <c r="B43" s="58"/>
      <c r="C43" s="73" t="s">
        <v>94</v>
      </c>
      <c r="D43" s="60">
        <v>-17329873</v>
      </c>
      <c r="E43" s="48"/>
      <c r="F43" s="60">
        <v>0</v>
      </c>
      <c r="G43" s="47"/>
    </row>
    <row r="44" spans="1:11" x14ac:dyDescent="0.25">
      <c r="A44" s="58"/>
      <c r="B44" s="58"/>
      <c r="C44" s="73" t="s">
        <v>95</v>
      </c>
      <c r="D44" s="60">
        <v>932733</v>
      </c>
      <c r="E44" s="48"/>
      <c r="F44" s="60">
        <v>0</v>
      </c>
      <c r="G44" s="47"/>
    </row>
    <row r="45" spans="1:11" ht="15.75" customHeight="1" thickBot="1" x14ac:dyDescent="0.3">
      <c r="A45" s="58"/>
      <c r="B45" s="58"/>
      <c r="C45" s="73" t="s">
        <v>96</v>
      </c>
      <c r="D45" s="60">
        <v>17487497</v>
      </c>
      <c r="E45" s="48"/>
      <c r="F45" s="60">
        <v>20695358</v>
      </c>
      <c r="G45" s="47"/>
    </row>
    <row r="46" spans="1:11" x14ac:dyDescent="0.25">
      <c r="A46" s="58"/>
      <c r="B46" s="58"/>
      <c r="C46" s="73"/>
      <c r="D46" s="179">
        <f>SUM(D42:D45)</f>
        <v>-7768871</v>
      </c>
      <c r="E46" s="177"/>
      <c r="F46" s="179">
        <f>SUM(F42:F45)</f>
        <v>8511926</v>
      </c>
      <c r="G46" s="47"/>
    </row>
    <row r="47" spans="1:11" ht="33.75" customHeight="1" thickBot="1" x14ac:dyDescent="0.3">
      <c r="A47" s="58"/>
      <c r="B47" s="181" t="s">
        <v>118</v>
      </c>
      <c r="C47" s="181"/>
      <c r="D47" s="180"/>
      <c r="E47" s="178"/>
      <c r="F47" s="180"/>
      <c r="G47" s="47"/>
    </row>
    <row r="48" spans="1:11" ht="15.75" thickBot="1" x14ac:dyDescent="0.3">
      <c r="A48" s="58"/>
      <c r="B48" s="58"/>
      <c r="G48" s="47"/>
      <c r="K48" s="70"/>
    </row>
    <row r="49" spans="1:9" ht="15.75" thickBot="1" x14ac:dyDescent="0.3">
      <c r="A49" s="182" t="s">
        <v>98</v>
      </c>
      <c r="B49" s="182"/>
      <c r="C49" s="182"/>
      <c r="D49" s="61">
        <f>D46+D39+D26</f>
        <v>1483397</v>
      </c>
      <c r="E49" s="48"/>
      <c r="F49" s="61">
        <f>F46+F39+F26</f>
        <v>-4049907</v>
      </c>
      <c r="G49" s="42"/>
      <c r="H49" s="42"/>
    </row>
    <row r="50" spans="1:9" ht="15.75" thickBot="1" x14ac:dyDescent="0.3">
      <c r="A50" s="182" t="s">
        <v>99</v>
      </c>
      <c r="B50" s="182"/>
      <c r="C50" s="182"/>
      <c r="D50" s="81">
        <v>6092477</v>
      </c>
      <c r="E50" s="48"/>
      <c r="F50" s="61">
        <v>7247861</v>
      </c>
      <c r="G50" s="42"/>
      <c r="H50" s="42"/>
    </row>
    <row r="51" spans="1:9" ht="15.75" customHeight="1" thickBot="1" x14ac:dyDescent="0.3">
      <c r="A51" s="52"/>
      <c r="B51" s="52"/>
      <c r="C51" s="79" t="s">
        <v>97</v>
      </c>
      <c r="D51" s="81">
        <v>604197</v>
      </c>
      <c r="E51" s="48"/>
      <c r="F51" s="81">
        <v>-168670</v>
      </c>
      <c r="G51" s="42"/>
      <c r="H51" s="42"/>
    </row>
    <row r="52" spans="1:9" ht="15.75" thickBot="1" x14ac:dyDescent="0.3">
      <c r="A52" s="182" t="s">
        <v>126</v>
      </c>
      <c r="B52" s="182"/>
      <c r="C52" s="182"/>
      <c r="D52" s="62">
        <f>D50+D49+D51</f>
        <v>8180071</v>
      </c>
      <c r="E52" s="48"/>
      <c r="F52" s="62">
        <f>F50+F49+F51</f>
        <v>3029284</v>
      </c>
      <c r="G52" s="42"/>
      <c r="H52" s="42"/>
    </row>
    <row r="53" spans="1:9" ht="15.75" thickTop="1" x14ac:dyDescent="0.25">
      <c r="A53" s="52"/>
      <c r="B53" s="52"/>
      <c r="C53" s="52"/>
      <c r="D53" s="60"/>
      <c r="E53" s="48"/>
      <c r="F53" s="60"/>
      <c r="G53" s="42"/>
      <c r="H53" s="42"/>
    </row>
    <row r="54" spans="1:9" x14ac:dyDescent="0.25">
      <c r="A54" s="52"/>
      <c r="B54" s="175" t="s">
        <v>41</v>
      </c>
      <c r="C54" s="175"/>
      <c r="D54" s="175"/>
      <c r="E54" s="46"/>
      <c r="F54" s="63"/>
      <c r="G54" s="55"/>
      <c r="H54" s="55"/>
    </row>
    <row r="55" spans="1:9" x14ac:dyDescent="0.25">
      <c r="A55" s="50"/>
      <c r="B55" s="43"/>
      <c r="C55" s="43"/>
      <c r="D55" s="149">
        <f>D52-Баланс!F22</f>
        <v>0</v>
      </c>
      <c r="E55" s="46"/>
      <c r="F55" s="97"/>
      <c r="G55" s="55"/>
      <c r="H55" s="55"/>
    </row>
    <row r="56" spans="1:9" ht="15.75" x14ac:dyDescent="0.25">
      <c r="B56" s="37"/>
      <c r="C56" s="15"/>
      <c r="D56" s="38"/>
      <c r="E56" s="15"/>
      <c r="G56" s="16"/>
      <c r="H56" s="16"/>
      <c r="I56" s="26"/>
    </row>
    <row r="57" spans="1:9" x14ac:dyDescent="0.25">
      <c r="B57" s="159" t="s">
        <v>122</v>
      </c>
      <c r="C57" s="159"/>
      <c r="D57" s="98" t="s">
        <v>124</v>
      </c>
      <c r="E57" s="139"/>
      <c r="G57" s="99"/>
      <c r="H57" s="99"/>
      <c r="I57" s="16"/>
    </row>
    <row r="58" spans="1:9" ht="15.75" x14ac:dyDescent="0.25">
      <c r="B58" s="160" t="s">
        <v>104</v>
      </c>
      <c r="C58" s="160"/>
      <c r="D58" s="3" t="s">
        <v>116</v>
      </c>
      <c r="E58" s="15"/>
      <c r="G58" s="3"/>
      <c r="H58" s="3"/>
      <c r="I58" s="26"/>
    </row>
    <row r="59" spans="1:9" x14ac:dyDescent="0.25">
      <c r="B59" s="39"/>
      <c r="C59" s="14"/>
      <c r="D59" s="16"/>
      <c r="E59" s="14"/>
      <c r="F59" s="18"/>
      <c r="G59" s="14"/>
      <c r="H59" s="14"/>
      <c r="I59" s="14"/>
    </row>
    <row r="60" spans="1:9" x14ac:dyDescent="0.25">
      <c r="A60" s="42"/>
      <c r="B60" s="42"/>
      <c r="C60" s="42"/>
      <c r="D60" s="42"/>
      <c r="E60" s="42"/>
      <c r="F60" s="42"/>
      <c r="G60" s="42"/>
      <c r="H60" s="42"/>
    </row>
    <row r="61" spans="1:9" x14ac:dyDescent="0.25">
      <c r="A61" s="42"/>
      <c r="B61" s="42"/>
      <c r="C61" s="42"/>
      <c r="D61" s="42"/>
      <c r="E61" s="42"/>
      <c r="F61" s="42"/>
      <c r="G61" s="42"/>
      <c r="H61" s="42"/>
    </row>
    <row r="62" spans="1:9" x14ac:dyDescent="0.25">
      <c r="A62" s="42"/>
      <c r="B62" s="42"/>
      <c r="C62" s="42"/>
      <c r="D62" s="42"/>
      <c r="E62" s="42"/>
      <c r="F62" s="42"/>
      <c r="G62" s="42"/>
      <c r="H62" s="42"/>
    </row>
    <row r="63" spans="1:9" x14ac:dyDescent="0.25">
      <c r="A63" s="42"/>
      <c r="B63" s="42"/>
      <c r="C63" s="42"/>
      <c r="D63" s="42"/>
      <c r="E63" s="42"/>
      <c r="F63" s="42"/>
      <c r="G63" s="42"/>
      <c r="H63" s="42"/>
    </row>
  </sheetData>
  <mergeCells count="24"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  <mergeCell ref="A41:C41"/>
    <mergeCell ref="B54:D54"/>
    <mergeCell ref="B57:C57"/>
    <mergeCell ref="B58:C58"/>
    <mergeCell ref="E46:E47"/>
    <mergeCell ref="F46:F47"/>
    <mergeCell ref="B47:C47"/>
    <mergeCell ref="A50:C50"/>
    <mergeCell ref="A52:C52"/>
    <mergeCell ref="A49:C49"/>
    <mergeCell ref="D46:D47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СК</vt:lpstr>
      <vt:lpstr>ОДДС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2022-11-18T07:48:25Z</dcterms:modified>
</cp:coreProperties>
</file>