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Imanbayeva\Desktop\"/>
    </mc:Choice>
  </mc:AlternateContent>
  <bookViews>
    <workbookView xWindow="0" yWindow="45" windowWidth="22980" windowHeight="7950" activeTab="3"/>
  </bookViews>
  <sheets>
    <sheet name="BS" sheetId="1" r:id="rId1"/>
    <sheet name="PL" sheetId="2" r:id="rId2"/>
    <sheet name="CF" sheetId="3" r:id="rId3"/>
    <sheet name="Change in Equity" sheetId="4" r:id="rId4"/>
    <sheet name="Sheet1" sheetId="5" state="hidden" r:id="rId5"/>
  </sheets>
  <definedNames>
    <definedName name="_Hlk112584939" localSheetId="2">CF!$A$30</definedName>
  </definedNames>
  <calcPr calcId="152511"/>
</workbook>
</file>

<file path=xl/calcChain.xml><?xml version="1.0" encoding="utf-8"?>
<calcChain xmlns="http://schemas.openxmlformats.org/spreadsheetml/2006/main">
  <c r="G8" i="4" l="1"/>
  <c r="R8" i="4"/>
  <c r="N18" i="4"/>
  <c r="R18" i="4"/>
  <c r="Q18" i="4"/>
  <c r="P18" i="4"/>
  <c r="O18" i="4"/>
  <c r="P8" i="4"/>
  <c r="E8" i="4"/>
  <c r="E17" i="2"/>
  <c r="E19" i="2" s="1"/>
  <c r="E23" i="2" s="1"/>
  <c r="D17" i="2"/>
  <c r="D19" i="2" s="1"/>
  <c r="D23" i="2" s="1"/>
  <c r="O17" i="2"/>
  <c r="O19" i="2" s="1"/>
  <c r="O23" i="2" s="1"/>
  <c r="N17" i="2"/>
  <c r="N19" i="2" s="1"/>
  <c r="O22" i="2"/>
  <c r="N22" i="2"/>
  <c r="M22" i="2"/>
  <c r="L22" i="2"/>
  <c r="E22" i="2"/>
  <c r="D22" i="2"/>
  <c r="C22" i="2"/>
  <c r="B22" i="2"/>
  <c r="N7" i="2"/>
  <c r="B7" i="2"/>
  <c r="M7" i="2"/>
  <c r="O7" i="2"/>
  <c r="E7" i="2"/>
  <c r="D7" i="2"/>
  <c r="C17" i="2"/>
  <c r="M44" i="3"/>
  <c r="L41" i="3"/>
  <c r="L44" i="3" s="1"/>
  <c r="C41" i="3"/>
  <c r="M40" i="3"/>
  <c r="L40" i="3"/>
  <c r="D36" i="3"/>
  <c r="C36" i="3"/>
  <c r="M27" i="3"/>
  <c r="L27" i="3"/>
  <c r="D27" i="3"/>
  <c r="B46" i="1"/>
  <c r="B47" i="1" s="1"/>
  <c r="B45" i="1"/>
  <c r="J46" i="1"/>
  <c r="J45" i="1"/>
  <c r="J38" i="1"/>
  <c r="B38" i="1"/>
  <c r="J32" i="1"/>
  <c r="B32" i="1"/>
  <c r="J25" i="1"/>
  <c r="J26" i="1" s="1"/>
  <c r="B26" i="1"/>
  <c r="B25" i="1"/>
  <c r="J14" i="1"/>
  <c r="B14" i="1"/>
  <c r="N23" i="2" l="1"/>
  <c r="P6" i="4"/>
  <c r="Q6" i="4"/>
  <c r="Q8" i="4" s="1"/>
  <c r="R6" i="4"/>
  <c r="M8" i="4"/>
  <c r="N8" i="4"/>
  <c r="O8" i="4"/>
  <c r="R10" i="4"/>
  <c r="R11" i="4"/>
  <c r="R12" i="4"/>
  <c r="P13" i="4"/>
  <c r="Q13" i="4"/>
  <c r="R14" i="4"/>
  <c r="M18" i="4"/>
  <c r="L36" i="3"/>
  <c r="M36" i="3"/>
  <c r="L7" i="2"/>
  <c r="L17" i="2" s="1"/>
  <c r="L19" i="2" s="1"/>
  <c r="L23" i="2" s="1"/>
  <c r="M17" i="2"/>
  <c r="M19" i="2" s="1"/>
  <c r="M23" i="2" s="1"/>
  <c r="K14" i="1"/>
  <c r="K26" i="1" s="1"/>
  <c r="K25" i="1"/>
  <c r="K32" i="1"/>
  <c r="K38" i="1"/>
  <c r="K45" i="1"/>
  <c r="K46" i="1" l="1"/>
  <c r="K47" i="1" s="1"/>
  <c r="J47" i="1"/>
  <c r="R13" i="4"/>
  <c r="E6" i="4"/>
  <c r="F6" i="4"/>
  <c r="G17" i="4"/>
  <c r="G14" i="4"/>
  <c r="G12" i="4"/>
  <c r="G11" i="4"/>
  <c r="G10" i="4"/>
  <c r="E13" i="4"/>
  <c r="F13" i="4"/>
  <c r="G13" i="4" l="1"/>
  <c r="F8" i="4"/>
  <c r="G6" i="4"/>
  <c r="C14" i="1"/>
  <c r="B8" i="4"/>
  <c r="C8" i="4"/>
  <c r="D8" i="4"/>
  <c r="F18" i="4"/>
  <c r="E18" i="4"/>
  <c r="D18" i="4"/>
  <c r="C18" i="4"/>
  <c r="B18" i="4"/>
  <c r="D40" i="3"/>
  <c r="C40" i="3"/>
  <c r="C27" i="3"/>
  <c r="D44" i="3" l="1"/>
  <c r="G18" i="4"/>
  <c r="C44" i="3"/>
  <c r="C7" i="2"/>
  <c r="C19" i="2" s="1"/>
  <c r="C23" i="2" s="1"/>
  <c r="B17" i="2"/>
  <c r="B19" i="2" s="1"/>
  <c r="B23" i="2" s="1"/>
  <c r="C38" i="1"/>
  <c r="C45" i="1"/>
  <c r="C32" i="1"/>
  <c r="C25" i="1"/>
  <c r="C26" i="1" s="1"/>
  <c r="C46" i="1" l="1"/>
  <c r="C47" i="1" s="1"/>
</calcChain>
</file>

<file path=xl/sharedStrings.xml><?xml version="1.0" encoding="utf-8"?>
<sst xmlns="http://schemas.openxmlformats.org/spreadsheetml/2006/main" count="332" uniqueCount="250">
  <si>
    <t>−</t>
  </si>
  <si>
    <t>АКТИВЫ</t>
  </si>
  <si>
    <t>Долгосрочные активы</t>
  </si>
  <si>
    <t>Основные средства</t>
  </si>
  <si>
    <t>Нематериальные активы</t>
  </si>
  <si>
    <t>Инвестиции в совместные предприятия</t>
  </si>
  <si>
    <t>Инвестиции в ассоциированную компанию</t>
  </si>
  <si>
    <t>Дебиторская задолженность от совместно контролируемого предприятия</t>
  </si>
  <si>
    <t>Займы к получению от совместных предприятий</t>
  </si>
  <si>
    <t>Прочие финансовые активы</t>
  </si>
  <si>
    <t>Прочие активы</t>
  </si>
  <si>
    <t>Итого долгосрочных активов</t>
  </si>
  <si>
    <t>Текущие активы</t>
  </si>
  <si>
    <t>Товарно-материальные запасы</t>
  </si>
  <si>
    <t>Предоплата по подоходному налогу</t>
  </si>
  <si>
    <t>Предоплата по налогам и НДС к возмещению</t>
  </si>
  <si>
    <t xml:space="preserve">Предоплата по налогу на добычу полезных ископаемых и рентному налогу </t>
  </si>
  <si>
    <t>Расходы будущих периодов</t>
  </si>
  <si>
    <t>Торговая и прочая дебиторская задолженность</t>
  </si>
  <si>
    <t>Денежные средства и их эквиваленты</t>
  </si>
  <si>
    <t>Итого текущих активов</t>
  </si>
  <si>
    <t>Итого активов</t>
  </si>
  <si>
    <t>КАПИТАЛ</t>
  </si>
  <si>
    <t>Уставный капитал</t>
  </si>
  <si>
    <t>Прочие резервы</t>
  </si>
  <si>
    <t>Нераспределённая прибыль</t>
  </si>
  <si>
    <t>Прочие компоненты капитала</t>
  </si>
  <si>
    <t>Итого капитал</t>
  </si>
  <si>
    <t>ОБЯЗАТЕЛЬСТВА</t>
  </si>
  <si>
    <t>Долгосрочные обязательства</t>
  </si>
  <si>
    <t>Займы</t>
  </si>
  <si>
    <t>Обязательство по отсроченному налогу</t>
  </si>
  <si>
    <t>Резервы</t>
  </si>
  <si>
    <t>Итого долгосрочных обязательств</t>
  </si>
  <si>
    <t>Текущие обязательства</t>
  </si>
  <si>
    <t>Подоходный налог к уплате</t>
  </si>
  <si>
    <t>Налог на добычу полезных ископаемых и рентный налог к уплате</t>
  </si>
  <si>
    <t>Торговая и прочая кредиторская задолженность</t>
  </si>
  <si>
    <t>Итого текущих обязательств</t>
  </si>
  <si>
    <t>Итого обязательств</t>
  </si>
  <si>
    <t>Итого обязательств и капитала</t>
  </si>
  <si>
    <t>Доходы</t>
  </si>
  <si>
    <t>Доля в результатах ассоциированной компании и совместных предприятий</t>
  </si>
  <si>
    <t>Финансовый доход</t>
  </si>
  <si>
    <t>Итого выручка и прочие доходы</t>
  </si>
  <si>
    <t>Производственные расходы</t>
  </si>
  <si>
    <t>Расходы по реализации, общие и административные расходы</t>
  </si>
  <si>
    <t xml:space="preserve">Расходы на разведку </t>
  </si>
  <si>
    <t>Износ, истощение и амортизация</t>
  </si>
  <si>
    <t>Убыток от выбытия основных средств</t>
  </si>
  <si>
    <t>Финансовые затраты</t>
  </si>
  <si>
    <t>Положительная курсовая разница, нетто</t>
  </si>
  <si>
    <t>Прибыль до налогообложения</t>
  </si>
  <si>
    <t>Расходы по подоходному налогу</t>
  </si>
  <si>
    <t>Прибыль за год</t>
  </si>
  <si>
    <t>Курсовая разница от пересчёта валют</t>
  </si>
  <si>
    <t>Прочий совокупный доход, подлежащий переклассификации в состав прибыли или убытка в последующих периодах</t>
  </si>
  <si>
    <t>Итого совокупный доход за год, за вычетом налогов</t>
  </si>
  <si>
    <t>ПРИБЫЛЬ НА АКЦИЮ – в тысячах тенге</t>
  </si>
  <si>
    <t>Базовая и разводнённая</t>
  </si>
  <si>
    <t>Денежные потоки от операционной деятельности</t>
  </si>
  <si>
    <t>Изменение в резервах</t>
  </si>
  <si>
    <t>Прочие неденежные доходы и расходы</t>
  </si>
  <si>
    <t>Минус финансовый доход</t>
  </si>
  <si>
    <t>Корректировки оборотного капитала</t>
  </si>
  <si>
    <t>Изменение в прочих активах</t>
  </si>
  <si>
    <t>Изменение в расходах будущих периодов</t>
  </si>
  <si>
    <t>Изменение в торговой и прочей дебиторской задолженности</t>
  </si>
  <si>
    <t>Изменение в торговой и прочей кредиторской задолженности</t>
  </si>
  <si>
    <t>Изменение в налоге на добычу полезных ископаемых и рентном налоге к уплате и предоплаты по ним</t>
  </si>
  <si>
    <t>Подоходный налог уплаченный</t>
  </si>
  <si>
    <t>Денежные потоки от инвестиционной деятельности</t>
  </si>
  <si>
    <t>Приобретение основных средств</t>
  </si>
  <si>
    <t>Поступления от продажи основных средств</t>
  </si>
  <si>
    <t>Приобретение нематериальных активов</t>
  </si>
  <si>
    <t>Займы, предоставленные совместным предприятиям</t>
  </si>
  <si>
    <t>Вознаграждение полученное</t>
  </si>
  <si>
    <t>Денежные потоки от финансовой деятельности</t>
  </si>
  <si>
    <t>Погашение займов</t>
  </si>
  <si>
    <t>Дивиденды, уплаченные акционерам Компании</t>
  </si>
  <si>
    <t>Чистые денежные потоки, использованные в финансовой деятельности</t>
  </si>
  <si>
    <t>Чистое изменение денежных средств и их эквивалентов</t>
  </si>
  <si>
    <t>Денежные средства и их эквиваленты на начало года</t>
  </si>
  <si>
    <t>Выкупленные собственные</t>
  </si>
  <si>
    <t>акции</t>
  </si>
  <si>
    <t>Прочие</t>
  </si>
  <si>
    <t>резервы</t>
  </si>
  <si>
    <t>Нераспределён-ная прибыль</t>
  </si>
  <si>
    <t>Резерв по пересчёту</t>
  </si>
  <si>
    <t>валют</t>
  </si>
  <si>
    <t>Итого</t>
  </si>
  <si>
    <t>капитал</t>
  </si>
  <si>
    <t>Прочий совокупный доход</t>
  </si>
  <si>
    <t xml:space="preserve">Активы по отсроченному налогу </t>
  </si>
  <si>
    <t>Налоги, кроме подоходного налога</t>
  </si>
  <si>
    <t>За три месяца, закончившихся</t>
  </si>
  <si>
    <t>Корректировки для прибавления / (вычета) неденежных статей</t>
  </si>
  <si>
    <t xml:space="preserve">Расходы на нерезультативные разведочные скважины по активам по разведке и оценке </t>
  </si>
  <si>
    <t>Нереализованный доход от курсовой разницы от внеоперационной деятельности</t>
  </si>
  <si>
    <t>Плюс расходы на финансирование</t>
  </si>
  <si>
    <t xml:space="preserve">Изменение в товарно-материальных запасах </t>
  </si>
  <si>
    <t>Изменение в предоплате по налогам и НДС к возмещению</t>
  </si>
  <si>
    <t>Чистые денежные потоки использованные в операционной деятельности</t>
  </si>
  <si>
    <t xml:space="preserve">Дивиденды, полученные от совместных предприятий, за вычетом налога у источника выплат </t>
  </si>
  <si>
    <t xml:space="preserve">Чистое изменение курсовой разницы по денежным средствам и их  эквивалентам  </t>
  </si>
  <si>
    <t>Денежные средства и их эквиваленты на конец периода</t>
  </si>
  <si>
    <t xml:space="preserve">Признание выплат на основе долевых инструментов </t>
  </si>
  <si>
    <t>Прибыль за период</t>
  </si>
  <si>
    <t xml:space="preserve">Итого совокупный доход </t>
  </si>
  <si>
    <t>Исполнение опционов работников</t>
  </si>
  <si>
    <t>Неаудированный</t>
  </si>
  <si>
    <t>Аудированный</t>
  </si>
  <si>
    <t>31 декабря 2015</t>
  </si>
  <si>
    <t>Total liabilities and equity</t>
  </si>
  <si>
    <t>Total liabilities</t>
  </si>
  <si>
    <t>Total current liabilities</t>
  </si>
  <si>
    <t>Trade and other payables</t>
  </si>
  <si>
    <t>Mineral extraction tax and rent tax payable</t>
  </si>
  <si>
    <t>Income taxes payable</t>
  </si>
  <si>
    <t>Provisions</t>
  </si>
  <si>
    <t>Borrowings</t>
  </si>
  <si>
    <t>Current liabilities</t>
  </si>
  <si>
    <t>Total non-current liabilities</t>
  </si>
  <si>
    <t>Deferred tax liability</t>
  </si>
  <si>
    <t>Non-current liabilities</t>
  </si>
  <si>
    <t>LIABILITIES</t>
  </si>
  <si>
    <t>Total equity</t>
  </si>
  <si>
    <t>Other components of equity</t>
  </si>
  <si>
    <t>Retained earnings</t>
  </si>
  <si>
    <t>Other capital reserves</t>
  </si>
  <si>
    <t>Share capital</t>
  </si>
  <si>
    <t>EQUITY</t>
  </si>
  <si>
    <t>Total assets</t>
  </si>
  <si>
    <t>Total current assets</t>
  </si>
  <si>
    <t>Cash and cash equivalents</t>
  </si>
  <si>
    <t>Other financial assets</t>
  </si>
  <si>
    <t>Receivable from a jointly controlled entity</t>
  </si>
  <si>
    <t>Trade and other receivables</t>
  </si>
  <si>
    <t>Prepaid expenses</t>
  </si>
  <si>
    <t>Mineral extraction and rent tax prepaid</t>
  </si>
  <si>
    <t>Taxes prepaid and VAT recoverable</t>
  </si>
  <si>
    <t>Income taxes prepaid</t>
  </si>
  <si>
    <t>Inventories</t>
  </si>
  <si>
    <t>Current assets</t>
  </si>
  <si>
    <t>Total non-current assets</t>
  </si>
  <si>
    <t>Other assets</t>
  </si>
  <si>
    <t>Deferred tax asset</t>
  </si>
  <si>
    <t>Loans receivable from joint ventures</t>
  </si>
  <si>
    <t>Investments in associate</t>
  </si>
  <si>
    <t>Investments in joint ventures</t>
  </si>
  <si>
    <t>Intangible assets</t>
  </si>
  <si>
    <t>Property, plant and equipment</t>
  </si>
  <si>
    <t>Non-current assets</t>
  </si>
  <si>
    <t>ASSETS</t>
  </si>
  <si>
    <t>Audited</t>
  </si>
  <si>
    <t>Unaudited</t>
  </si>
  <si>
    <t>December 31, 2015</t>
  </si>
  <si>
    <t>Basic and diluted</t>
  </si>
  <si>
    <t>EARNINGS PER SHARE – Tenge thousands</t>
  </si>
  <si>
    <t>Total comprehensive income for the period, net of tax</t>
  </si>
  <si>
    <t>Other comprehensive income for the period to be reclassified to profit and loss in subsequent periods</t>
  </si>
  <si>
    <t xml:space="preserve">Foreign currency translation difference  </t>
  </si>
  <si>
    <t>Profit for the period</t>
  </si>
  <si>
    <t>Income tax expense</t>
  </si>
  <si>
    <t>Profit before tax</t>
  </si>
  <si>
    <t>Foreign exchange gain, net</t>
  </si>
  <si>
    <t>Finance costs</t>
  </si>
  <si>
    <t>Loss on disposal of property, plant and equipment</t>
  </si>
  <si>
    <t>Taxes other than on income</t>
  </si>
  <si>
    <t>Depreciation, depletion and amortization</t>
  </si>
  <si>
    <t>Exploration expenses</t>
  </si>
  <si>
    <t>Selling, general and administrative expenses</t>
  </si>
  <si>
    <t>Production expenses</t>
  </si>
  <si>
    <t>Total revenue and other income</t>
  </si>
  <si>
    <t>Finance income</t>
  </si>
  <si>
    <t>Share of results of associate and joint ventures</t>
  </si>
  <si>
    <t>Revenue</t>
  </si>
  <si>
    <t>Three months ended</t>
  </si>
  <si>
    <t>Cash and cash equivalents at the end of the period</t>
  </si>
  <si>
    <t>Net foreign exchange difference on cash and cash equivalents</t>
  </si>
  <si>
    <t>Cash and cash equivalents at the beginning of the period</t>
  </si>
  <si>
    <t>Net change in cash and cash equivalents</t>
  </si>
  <si>
    <t>Net cash used in financing activities</t>
  </si>
  <si>
    <t>Dividends paid to Company’s shareholders</t>
  </si>
  <si>
    <t>Repayment of borrowings</t>
  </si>
  <si>
    <t>Cash flows from financing activities</t>
  </si>
  <si>
    <t xml:space="preserve">Interest received </t>
  </si>
  <si>
    <t>Dividends received from joint ventures and associate, net of withholding tax</t>
  </si>
  <si>
    <t>Loans provided to joint ventures</t>
  </si>
  <si>
    <t>Purchases of intangible assets</t>
  </si>
  <si>
    <t>Proceeds from sale of PPE</t>
  </si>
  <si>
    <t>Purchases of PPE</t>
  </si>
  <si>
    <t>Cash flows from investing activities</t>
  </si>
  <si>
    <t>Net cash used in operating activities</t>
  </si>
  <si>
    <t>Income tax paid</t>
  </si>
  <si>
    <t>Change in mineral extraction and rent tax payable and prepaid</t>
  </si>
  <si>
    <t>Change in trade and other payables</t>
  </si>
  <si>
    <t>Change in trade and other receivables</t>
  </si>
  <si>
    <t>Change in prepaid expenses</t>
  </si>
  <si>
    <t>Change in taxes prepaid and VAT recoverable</t>
  </si>
  <si>
    <t>Change in inventories</t>
  </si>
  <si>
    <t>Change in other assets</t>
  </si>
  <si>
    <t>Working capital adjustments</t>
  </si>
  <si>
    <t>Deduct finance income</t>
  </si>
  <si>
    <t>Add finance costs</t>
  </si>
  <si>
    <t>Other non-cash income and expense</t>
  </si>
  <si>
    <t>Change in provisions</t>
  </si>
  <si>
    <t xml:space="preserve">Unrealised foreign exchange gain on non-operating activities  </t>
  </si>
  <si>
    <t>Recognition of share-based payments</t>
  </si>
  <si>
    <t>Dry well expense on exploration and evaluation assets</t>
  </si>
  <si>
    <t>Loss on disposal of property, plant and equipment (PPE)</t>
  </si>
  <si>
    <t>Share of result of associate and joint ventures</t>
  </si>
  <si>
    <t>Depreciation, depletion and amortisation</t>
  </si>
  <si>
    <t>Adjustments to add / (deduct) non-cash items</t>
  </si>
  <si>
    <t>Cash flows from operating activities</t>
  </si>
  <si>
    <t>Exercise of employee options</t>
  </si>
  <si>
    <t>Total comprehensive income</t>
  </si>
  <si>
    <t>Other comprehensive income</t>
  </si>
  <si>
    <t>As at December 31, 2015 (audited)</t>
  </si>
  <si>
    <t>As at December 31, 2014 (audited)</t>
  </si>
  <si>
    <t xml:space="preserve">Total </t>
  </si>
  <si>
    <t>Foreign currency translation reserve</t>
  </si>
  <si>
    <t>Retained</t>
  </si>
  <si>
    <t>Treasury stock</t>
  </si>
  <si>
    <t>За шесть месяцев, закончившихся</t>
  </si>
  <si>
    <t>Six months ended</t>
  </si>
  <si>
    <t>June 30</t>
  </si>
  <si>
    <t>30 июня</t>
  </si>
  <si>
    <t>На 30 июня 2016</t>
  </si>
  <si>
    <t>June 30, 2016</t>
  </si>
  <si>
    <t>As at June 30, 2016 (unaudited)</t>
  </si>
  <si>
    <t>As at June 30, 2015 (unaudited)</t>
  </si>
  <si>
    <t>Прим.</t>
  </si>
  <si>
    <t>Резерв по НДС к возмещению</t>
  </si>
  <si>
    <t>Allowance for VAT recoverable</t>
  </si>
  <si>
    <t>Withdrawal of term deposits, net</t>
  </si>
  <si>
    <t>Снятие срочных вкладов со счетов, всего</t>
  </si>
  <si>
    <t xml:space="preserve">Чистые денежные потоки полученные от инвестиционной деятельности </t>
  </si>
  <si>
    <t>Net cash generated from investing activities</t>
  </si>
  <si>
    <t>Notes</t>
  </si>
  <si>
    <t>Резерв на НДС к возмещению</t>
  </si>
  <si>
    <t>На 31 декабря 2014 года (аудированно)</t>
  </si>
  <si>
    <t>На 31 декабря 2015 года (аудированно)</t>
  </si>
  <si>
    <t>На 30 июня 2015 года (неаудированно)</t>
  </si>
  <si>
    <t>На 30 июня 2016 года (неаудированно)</t>
  </si>
  <si>
    <t>Дивиденды (Прим. 9)</t>
  </si>
  <si>
    <t>Dividends (Note 9)</t>
  </si>
  <si>
    <t>Признание выплат, основанных на долевых инструментах</t>
  </si>
  <si>
    <t>Forfeiture of share-based payments</t>
  </si>
  <si>
    <t>Изъятие долевых инструментов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</si>
</sst>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(* #,##0.00_);_(* \(#,##0.00\);_(* &quot;-&quot;??_);_(@_)"/>
    <numFmt numFmtId="166" formatCode="_-* #,##0_р_._-;\-* #,##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999999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66">
    <xf numFmtId="0" fontId="0" fillId="0" borderId="0" xfId="0"/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left" vertical="center" wrapText="1" indent="3"/>
    </xf>
    <xf numFmtId="0" fontId="5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3" fontId="0" fillId="0" borderId="0" xfId="0" applyNumberFormat="1"/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3" fontId="1" fillId="0" borderId="3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3" fontId="4" fillId="0" borderId="3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3" fontId="1" fillId="0" borderId="0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right"/>
    </xf>
    <xf numFmtId="0" fontId="6" fillId="0" borderId="0" xfId="0" applyFont="1" applyBorder="1" applyAlignment="1">
      <alignment vertical="top" wrapText="1"/>
    </xf>
    <xf numFmtId="0" fontId="1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166" fontId="3" fillId="0" borderId="0" xfId="2" applyNumberFormat="1" applyFont="1" applyAlignment="1">
      <alignment horizontal="right" vertical="center" wrapText="1"/>
    </xf>
    <xf numFmtId="166" fontId="3" fillId="0" borderId="2" xfId="2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</cellXfs>
  <cellStyles count="3">
    <cellStyle name="Comma 2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Normal="100" workbookViewId="0">
      <selection activeCell="B40" sqref="B40:B47"/>
    </sheetView>
  </sheetViews>
  <sheetFormatPr defaultRowHeight="15" x14ac:dyDescent="0.25"/>
  <cols>
    <col min="1" max="1" width="38.7109375" customWidth="1"/>
    <col min="2" max="2" width="14.7109375" customWidth="1"/>
    <col min="3" max="3" width="14.28515625" customWidth="1"/>
    <col min="4" max="8" width="2.5703125" customWidth="1"/>
    <col min="9" max="9" width="34.5703125" customWidth="1"/>
    <col min="10" max="10" width="12.28515625" bestFit="1" customWidth="1"/>
    <col min="11" max="11" width="15.140625" bestFit="1" customWidth="1"/>
  </cols>
  <sheetData>
    <row r="1" spans="1:11" ht="15.75" thickBot="1" x14ac:dyDescent="0.3">
      <c r="A1" s="1"/>
      <c r="B1" s="13" t="s">
        <v>228</v>
      </c>
      <c r="C1" s="13" t="s">
        <v>112</v>
      </c>
      <c r="I1" s="13"/>
      <c r="J1" s="13" t="s">
        <v>229</v>
      </c>
      <c r="K1" s="13" t="s">
        <v>156</v>
      </c>
    </row>
    <row r="2" spans="1:11" ht="15.75" thickBot="1" x14ac:dyDescent="0.3">
      <c r="A2" s="2"/>
      <c r="B2" s="3" t="s">
        <v>110</v>
      </c>
      <c r="C2" s="3" t="s">
        <v>111</v>
      </c>
      <c r="I2" s="2"/>
      <c r="J2" s="1" t="s">
        <v>155</v>
      </c>
      <c r="K2" s="1" t="s">
        <v>154</v>
      </c>
    </row>
    <row r="3" spans="1:11" x14ac:dyDescent="0.25">
      <c r="A3" s="4" t="s">
        <v>1</v>
      </c>
      <c r="B3" s="5"/>
      <c r="C3" s="5"/>
      <c r="I3" s="4" t="s">
        <v>153</v>
      </c>
      <c r="J3" s="5"/>
      <c r="K3" s="5"/>
    </row>
    <row r="4" spans="1:11" x14ac:dyDescent="0.25">
      <c r="A4" s="4" t="s">
        <v>2</v>
      </c>
      <c r="B4" s="5"/>
      <c r="C4" s="5"/>
      <c r="I4" s="4" t="s">
        <v>152</v>
      </c>
      <c r="J4" s="5"/>
      <c r="K4" s="5"/>
    </row>
    <row r="5" spans="1:11" x14ac:dyDescent="0.25">
      <c r="A5" s="6" t="s">
        <v>3</v>
      </c>
      <c r="B5" s="9">
        <v>271453</v>
      </c>
      <c r="C5" s="9">
        <v>234367</v>
      </c>
      <c r="I5" s="6" t="s">
        <v>151</v>
      </c>
      <c r="J5" s="9">
        <v>271453</v>
      </c>
      <c r="K5" s="9">
        <v>234367</v>
      </c>
    </row>
    <row r="6" spans="1:11" x14ac:dyDescent="0.25">
      <c r="A6" s="6" t="s">
        <v>4</v>
      </c>
      <c r="B6" s="9">
        <v>9331</v>
      </c>
      <c r="C6" s="9">
        <v>9619</v>
      </c>
      <c r="I6" s="6" t="s">
        <v>150</v>
      </c>
      <c r="J6" s="9">
        <v>9331</v>
      </c>
      <c r="K6" s="9">
        <v>9619</v>
      </c>
    </row>
    <row r="7" spans="1:11" x14ac:dyDescent="0.25">
      <c r="A7" s="6" t="s">
        <v>5</v>
      </c>
      <c r="B7" s="9">
        <v>156515</v>
      </c>
      <c r="C7" s="9">
        <v>154453</v>
      </c>
      <c r="I7" s="6" t="s">
        <v>149</v>
      </c>
      <c r="J7" s="9">
        <v>156515</v>
      </c>
      <c r="K7" s="9">
        <v>154453</v>
      </c>
    </row>
    <row r="8" spans="1:11" x14ac:dyDescent="0.25">
      <c r="A8" s="6" t="s">
        <v>6</v>
      </c>
      <c r="B8" s="9">
        <v>148419</v>
      </c>
      <c r="C8" s="9">
        <v>154241</v>
      </c>
      <c r="I8" s="6" t="s">
        <v>148</v>
      </c>
      <c r="J8" s="9">
        <v>148419</v>
      </c>
      <c r="K8" s="9">
        <v>154241</v>
      </c>
    </row>
    <row r="9" spans="1:11" ht="24" x14ac:dyDescent="0.25">
      <c r="A9" s="15" t="s">
        <v>7</v>
      </c>
      <c r="B9" s="9">
        <v>23728</v>
      </c>
      <c r="C9" s="9">
        <v>21602</v>
      </c>
      <c r="I9" s="15" t="s">
        <v>136</v>
      </c>
      <c r="J9" s="9">
        <v>23728</v>
      </c>
      <c r="K9" s="9">
        <v>21602</v>
      </c>
    </row>
    <row r="10" spans="1:11" x14ac:dyDescent="0.25">
      <c r="A10" s="6" t="s">
        <v>8</v>
      </c>
      <c r="B10" s="9">
        <v>30373</v>
      </c>
      <c r="C10" s="9">
        <v>27941</v>
      </c>
      <c r="I10" s="6" t="s">
        <v>147</v>
      </c>
      <c r="J10" s="9">
        <v>30373</v>
      </c>
      <c r="K10" s="9">
        <v>27941</v>
      </c>
    </row>
    <row r="11" spans="1:11" x14ac:dyDescent="0.25">
      <c r="A11" s="6" t="s">
        <v>9</v>
      </c>
      <c r="B11" s="9">
        <v>36360</v>
      </c>
      <c r="C11" s="9">
        <v>33760</v>
      </c>
      <c r="I11" s="6" t="s">
        <v>135</v>
      </c>
      <c r="J11" s="9">
        <v>36360</v>
      </c>
      <c r="K11" s="9">
        <v>33760</v>
      </c>
    </row>
    <row r="12" spans="1:11" x14ac:dyDescent="0.25">
      <c r="A12" s="6" t="s">
        <v>93</v>
      </c>
      <c r="B12" s="9">
        <v>65695</v>
      </c>
      <c r="C12" s="9">
        <v>71904</v>
      </c>
      <c r="I12" s="6" t="s">
        <v>146</v>
      </c>
      <c r="J12" s="9">
        <v>65695</v>
      </c>
      <c r="K12" s="9">
        <v>71904</v>
      </c>
    </row>
    <row r="13" spans="1:11" x14ac:dyDescent="0.25">
      <c r="A13" s="6" t="s">
        <v>10</v>
      </c>
      <c r="B13" s="9">
        <v>5005</v>
      </c>
      <c r="C13" s="9">
        <v>5717</v>
      </c>
      <c r="I13" s="6" t="s">
        <v>145</v>
      </c>
      <c r="J13" s="9">
        <v>5005</v>
      </c>
      <c r="K13" s="9">
        <v>5717</v>
      </c>
    </row>
    <row r="14" spans="1:11" ht="15.75" thickBot="1" x14ac:dyDescent="0.3">
      <c r="A14" s="8" t="s">
        <v>11</v>
      </c>
      <c r="B14" s="11">
        <f>SUM(B5:B13)</f>
        <v>746879</v>
      </c>
      <c r="C14" s="11">
        <f>SUM(C5:C13)</f>
        <v>713604</v>
      </c>
      <c r="I14" s="8" t="s">
        <v>144</v>
      </c>
      <c r="J14" s="11">
        <f>SUM(J5:J13)</f>
        <v>746879</v>
      </c>
      <c r="K14" s="11">
        <f>SUM(K5:K13)</f>
        <v>713604</v>
      </c>
    </row>
    <row r="15" spans="1:11" x14ac:dyDescent="0.25">
      <c r="A15" s="4" t="s">
        <v>12</v>
      </c>
      <c r="B15" s="9"/>
      <c r="C15" s="9"/>
      <c r="I15" s="4" t="s">
        <v>143</v>
      </c>
      <c r="J15" s="9"/>
      <c r="K15" s="9"/>
    </row>
    <row r="16" spans="1:11" x14ac:dyDescent="0.25">
      <c r="A16" s="6" t="s">
        <v>13</v>
      </c>
      <c r="B16" s="9">
        <v>21821</v>
      </c>
      <c r="C16" s="9">
        <v>23102</v>
      </c>
      <c r="I16" s="6" t="s">
        <v>142</v>
      </c>
      <c r="J16" s="9">
        <v>21821</v>
      </c>
      <c r="K16" s="9">
        <v>23102</v>
      </c>
    </row>
    <row r="17" spans="1:11" x14ac:dyDescent="0.25">
      <c r="A17" s="6" t="s">
        <v>14</v>
      </c>
      <c r="B17" s="9">
        <v>50043</v>
      </c>
      <c r="C17" s="9">
        <v>36225</v>
      </c>
      <c r="I17" s="6" t="s">
        <v>141</v>
      </c>
      <c r="J17" s="9">
        <v>50043</v>
      </c>
      <c r="K17" s="9">
        <v>36225</v>
      </c>
    </row>
    <row r="18" spans="1:11" x14ac:dyDescent="0.25">
      <c r="A18" s="6" t="s">
        <v>15</v>
      </c>
      <c r="B18" s="9">
        <v>17907</v>
      </c>
      <c r="C18" s="9">
        <v>16132</v>
      </c>
      <c r="I18" s="6" t="s">
        <v>140</v>
      </c>
      <c r="J18" s="9">
        <v>17907</v>
      </c>
      <c r="K18" s="9">
        <v>16132</v>
      </c>
    </row>
    <row r="19" spans="1:11" x14ac:dyDescent="0.25">
      <c r="A19" s="6" t="s">
        <v>16</v>
      </c>
      <c r="B19" s="9">
        <v>6064</v>
      </c>
      <c r="C19" s="9">
        <v>6064</v>
      </c>
      <c r="I19" s="6" t="s">
        <v>139</v>
      </c>
      <c r="J19" s="9">
        <v>6064</v>
      </c>
      <c r="K19" s="9">
        <v>6064</v>
      </c>
    </row>
    <row r="20" spans="1:11" x14ac:dyDescent="0.25">
      <c r="A20" s="15" t="s">
        <v>17</v>
      </c>
      <c r="B20" s="9">
        <v>29426</v>
      </c>
      <c r="C20" s="9">
        <v>30135</v>
      </c>
      <c r="I20" s="15" t="s">
        <v>138</v>
      </c>
      <c r="J20" s="9">
        <v>29426</v>
      </c>
      <c r="K20" s="9">
        <v>30135</v>
      </c>
    </row>
    <row r="21" spans="1:11" x14ac:dyDescent="0.25">
      <c r="A21" s="6" t="s">
        <v>18</v>
      </c>
      <c r="B21" s="9">
        <v>117280</v>
      </c>
      <c r="C21" s="9">
        <v>105443</v>
      </c>
      <c r="I21" s="6" t="s">
        <v>137</v>
      </c>
      <c r="J21" s="9">
        <v>117280</v>
      </c>
      <c r="K21" s="9">
        <v>105443</v>
      </c>
    </row>
    <row r="22" spans="1:11" x14ac:dyDescent="0.25">
      <c r="A22" s="6" t="s">
        <v>7</v>
      </c>
      <c r="B22" s="9">
        <v>8801</v>
      </c>
      <c r="C22" s="9">
        <v>8822</v>
      </c>
      <c r="I22" s="6" t="s">
        <v>136</v>
      </c>
      <c r="J22" s="9">
        <v>8801</v>
      </c>
      <c r="K22" s="9">
        <v>8822</v>
      </c>
    </row>
    <row r="23" spans="1:11" x14ac:dyDescent="0.25">
      <c r="A23" s="6" t="s">
        <v>9</v>
      </c>
      <c r="B23" s="9">
        <v>658875</v>
      </c>
      <c r="C23" s="9">
        <v>833912</v>
      </c>
      <c r="I23" s="6" t="s">
        <v>135</v>
      </c>
      <c r="J23" s="9">
        <v>658875</v>
      </c>
      <c r="K23" s="9">
        <v>833912</v>
      </c>
    </row>
    <row r="24" spans="1:11" x14ac:dyDescent="0.25">
      <c r="A24" s="6" t="s">
        <v>19</v>
      </c>
      <c r="B24" s="9">
        <v>380074</v>
      </c>
      <c r="C24" s="9">
        <v>237310</v>
      </c>
      <c r="I24" s="6" t="s">
        <v>134</v>
      </c>
      <c r="J24" s="9">
        <v>380074</v>
      </c>
      <c r="K24" s="9">
        <v>237310</v>
      </c>
    </row>
    <row r="25" spans="1:11" ht="15.75" thickBot="1" x14ac:dyDescent="0.3">
      <c r="A25" s="8" t="s">
        <v>20</v>
      </c>
      <c r="B25" s="11">
        <f>SUM(B16:B24)</f>
        <v>1290291</v>
      </c>
      <c r="C25" s="11">
        <f>SUM(C16:C24)</f>
        <v>1297145</v>
      </c>
      <c r="I25" s="8" t="s">
        <v>133</v>
      </c>
      <c r="J25" s="11">
        <f>SUM(J16:J24)</f>
        <v>1290291</v>
      </c>
      <c r="K25" s="11">
        <f>SUM(K16:K24)</f>
        <v>1297145</v>
      </c>
    </row>
    <row r="26" spans="1:11" ht="15.75" thickBot="1" x14ac:dyDescent="0.3">
      <c r="A26" s="8" t="s">
        <v>21</v>
      </c>
      <c r="B26" s="11">
        <f>B25+B14</f>
        <v>2037170</v>
      </c>
      <c r="C26" s="11">
        <f>C25+C14</f>
        <v>2010749</v>
      </c>
      <c r="I26" s="8" t="s">
        <v>132</v>
      </c>
      <c r="J26" s="11">
        <f>J25+J14</f>
        <v>2037170</v>
      </c>
      <c r="K26" s="11">
        <f>K25+K14</f>
        <v>2010749</v>
      </c>
    </row>
    <row r="27" spans="1:11" x14ac:dyDescent="0.25">
      <c r="A27" s="4" t="s">
        <v>22</v>
      </c>
      <c r="B27" s="9"/>
      <c r="C27" s="9"/>
      <c r="I27" s="4" t="s">
        <v>131</v>
      </c>
      <c r="J27" s="9"/>
      <c r="K27" s="9"/>
    </row>
    <row r="28" spans="1:11" x14ac:dyDescent="0.25">
      <c r="A28" s="6" t="s">
        <v>23</v>
      </c>
      <c r="B28" s="9">
        <v>164670</v>
      </c>
      <c r="C28" s="9">
        <v>163004</v>
      </c>
      <c r="I28" s="6" t="s">
        <v>130</v>
      </c>
      <c r="J28" s="9">
        <v>164670</v>
      </c>
      <c r="K28" s="9">
        <v>163004</v>
      </c>
    </row>
    <row r="29" spans="1:11" x14ac:dyDescent="0.25">
      <c r="A29" s="6" t="s">
        <v>24</v>
      </c>
      <c r="B29" s="9">
        <v>3240</v>
      </c>
      <c r="C29" s="9">
        <v>3945</v>
      </c>
      <c r="I29" s="6" t="s">
        <v>129</v>
      </c>
      <c r="J29" s="9">
        <v>3240</v>
      </c>
      <c r="K29" s="9">
        <v>3945</v>
      </c>
    </row>
    <row r="30" spans="1:11" x14ac:dyDescent="0.25">
      <c r="A30" s="6" t="s">
        <v>25</v>
      </c>
      <c r="B30" s="9">
        <v>1329343</v>
      </c>
      <c r="C30" s="9">
        <v>1311759</v>
      </c>
      <c r="I30" s="6" t="s">
        <v>128</v>
      </c>
      <c r="J30" s="9">
        <v>1329343</v>
      </c>
      <c r="K30" s="9">
        <v>1311759</v>
      </c>
    </row>
    <row r="31" spans="1:11" x14ac:dyDescent="0.25">
      <c r="A31" s="47" t="s">
        <v>26</v>
      </c>
      <c r="B31" s="41">
        <v>334024</v>
      </c>
      <c r="C31" s="41">
        <v>333141</v>
      </c>
      <c r="I31" s="47" t="s">
        <v>127</v>
      </c>
      <c r="J31" s="41">
        <v>334024</v>
      </c>
      <c r="K31" s="41">
        <v>333141</v>
      </c>
    </row>
    <row r="32" spans="1:11" ht="15.75" thickBot="1" x14ac:dyDescent="0.3">
      <c r="A32" s="46" t="s">
        <v>27</v>
      </c>
      <c r="B32" s="40">
        <f>SUM(B28:B31)</f>
        <v>1831277</v>
      </c>
      <c r="C32" s="40">
        <f>SUM(C28:C31)</f>
        <v>1811849</v>
      </c>
      <c r="I32" s="46" t="s">
        <v>126</v>
      </c>
      <c r="J32" s="40">
        <f>SUM(J28:J31)</f>
        <v>1831277</v>
      </c>
      <c r="K32" s="40">
        <f>SUM(K28:K31)</f>
        <v>1811849</v>
      </c>
    </row>
    <row r="33" spans="1:11" x14ac:dyDescent="0.25">
      <c r="A33" s="4" t="s">
        <v>28</v>
      </c>
      <c r="B33" s="9"/>
      <c r="C33" s="9"/>
      <c r="I33" s="4" t="s">
        <v>125</v>
      </c>
      <c r="J33" s="9"/>
      <c r="K33" s="9"/>
    </row>
    <row r="34" spans="1:11" x14ac:dyDescent="0.25">
      <c r="A34" s="4" t="s">
        <v>29</v>
      </c>
      <c r="B34" s="9"/>
      <c r="C34" s="9"/>
      <c r="I34" s="4" t="s">
        <v>124</v>
      </c>
      <c r="J34" s="9"/>
      <c r="K34" s="9"/>
    </row>
    <row r="35" spans="1:11" x14ac:dyDescent="0.25">
      <c r="A35" s="6" t="s">
        <v>30</v>
      </c>
      <c r="B35" s="9">
        <v>5095</v>
      </c>
      <c r="C35" s="9">
        <v>5990</v>
      </c>
      <c r="I35" s="6" t="s">
        <v>120</v>
      </c>
      <c r="J35" s="9">
        <v>5095</v>
      </c>
      <c r="K35" s="9">
        <v>5990</v>
      </c>
    </row>
    <row r="36" spans="1:11" x14ac:dyDescent="0.25">
      <c r="A36" s="6" t="s">
        <v>31</v>
      </c>
      <c r="B36" s="9">
        <v>240</v>
      </c>
      <c r="C36" s="9">
        <v>240</v>
      </c>
      <c r="I36" s="6" t="s">
        <v>123</v>
      </c>
      <c r="J36" s="9">
        <v>240</v>
      </c>
      <c r="K36" s="9">
        <v>240</v>
      </c>
    </row>
    <row r="37" spans="1:11" ht="15.75" thickBot="1" x14ac:dyDescent="0.3">
      <c r="A37" s="7" t="s">
        <v>32</v>
      </c>
      <c r="B37" s="10">
        <v>46165</v>
      </c>
      <c r="C37" s="10">
        <v>45264</v>
      </c>
      <c r="I37" s="7" t="s">
        <v>119</v>
      </c>
      <c r="J37" s="10">
        <v>46165</v>
      </c>
      <c r="K37" s="10">
        <v>45264</v>
      </c>
    </row>
    <row r="38" spans="1:11" ht="15.75" thickBot="1" x14ac:dyDescent="0.3">
      <c r="A38" s="46" t="s">
        <v>33</v>
      </c>
      <c r="B38" s="40">
        <f>SUM(B35:B37)</f>
        <v>51500</v>
      </c>
      <c r="C38" s="40">
        <f>SUM(C35:C37)</f>
        <v>51494</v>
      </c>
      <c r="I38" s="46" t="s">
        <v>122</v>
      </c>
      <c r="J38" s="40">
        <f>SUM(J35:J37)</f>
        <v>51500</v>
      </c>
      <c r="K38" s="40">
        <f>SUM(K35:K37)</f>
        <v>51494</v>
      </c>
    </row>
    <row r="39" spans="1:11" x14ac:dyDescent="0.25">
      <c r="A39" s="4" t="s">
        <v>34</v>
      </c>
      <c r="B39" s="9"/>
      <c r="C39" s="9"/>
      <c r="I39" s="4" t="s">
        <v>121</v>
      </c>
      <c r="J39" s="9"/>
      <c r="K39" s="9"/>
    </row>
    <row r="40" spans="1:11" x14ac:dyDescent="0.25">
      <c r="A40" s="6" t="s">
        <v>30</v>
      </c>
      <c r="B40" s="9">
        <v>5572</v>
      </c>
      <c r="C40" s="9">
        <v>5585</v>
      </c>
      <c r="I40" s="6" t="s">
        <v>120</v>
      </c>
      <c r="J40" s="9">
        <v>5572</v>
      </c>
      <c r="K40" s="9">
        <v>5585</v>
      </c>
    </row>
    <row r="41" spans="1:11" x14ac:dyDescent="0.25">
      <c r="A41" s="6" t="s">
        <v>32</v>
      </c>
      <c r="B41" s="9">
        <v>71818</v>
      </c>
      <c r="C41" s="9">
        <v>70010</v>
      </c>
      <c r="I41" s="6" t="s">
        <v>119</v>
      </c>
      <c r="J41" s="9">
        <v>71818</v>
      </c>
      <c r="K41" s="9">
        <v>70010</v>
      </c>
    </row>
    <row r="42" spans="1:11" x14ac:dyDescent="0.25">
      <c r="A42" s="6" t="s">
        <v>35</v>
      </c>
      <c r="B42" s="9">
        <v>13</v>
      </c>
      <c r="C42" s="9">
        <v>13</v>
      </c>
      <c r="I42" s="6" t="s">
        <v>118</v>
      </c>
      <c r="J42" s="9">
        <v>13</v>
      </c>
      <c r="K42" s="9">
        <v>13</v>
      </c>
    </row>
    <row r="43" spans="1:11" x14ac:dyDescent="0.25">
      <c r="A43" s="6" t="s">
        <v>36</v>
      </c>
      <c r="B43" s="9">
        <v>24637</v>
      </c>
      <c r="C43" s="9">
        <v>22249</v>
      </c>
      <c r="I43" s="6" t="s">
        <v>117</v>
      </c>
      <c r="J43" s="9">
        <v>24637</v>
      </c>
      <c r="K43" s="9">
        <v>22249</v>
      </c>
    </row>
    <row r="44" spans="1:11" x14ac:dyDescent="0.25">
      <c r="A44" s="6" t="s">
        <v>37</v>
      </c>
      <c r="B44" s="9">
        <v>52353</v>
      </c>
      <c r="C44" s="9">
        <v>49549</v>
      </c>
      <c r="I44" s="6" t="s">
        <v>116</v>
      </c>
      <c r="J44" s="9">
        <v>52353</v>
      </c>
      <c r="K44" s="9">
        <v>49549</v>
      </c>
    </row>
    <row r="45" spans="1:11" ht="15.75" thickBot="1" x14ac:dyDescent="0.3">
      <c r="A45" s="46" t="s">
        <v>38</v>
      </c>
      <c r="B45" s="40">
        <f>SUM(B40:B44)</f>
        <v>154393</v>
      </c>
      <c r="C45" s="40">
        <f>SUM(C40:C44)</f>
        <v>147406</v>
      </c>
      <c r="I45" s="46" t="s">
        <v>115</v>
      </c>
      <c r="J45" s="40">
        <f>SUM(J40:J44)</f>
        <v>154393</v>
      </c>
      <c r="K45" s="40">
        <f>SUM(K40:K44)</f>
        <v>147406</v>
      </c>
    </row>
    <row r="46" spans="1:11" ht="15.75" thickBot="1" x14ac:dyDescent="0.3">
      <c r="A46" s="8" t="s">
        <v>39</v>
      </c>
      <c r="B46" s="11">
        <f>B45+B38</f>
        <v>205893</v>
      </c>
      <c r="C46" s="11">
        <f>C45+C38</f>
        <v>198900</v>
      </c>
      <c r="I46" s="8" t="s">
        <v>114</v>
      </c>
      <c r="J46" s="11">
        <f>J45+J38</f>
        <v>205893</v>
      </c>
      <c r="K46" s="11">
        <f>K45+K38</f>
        <v>198900</v>
      </c>
    </row>
    <row r="47" spans="1:11" ht="15.75" thickBot="1" x14ac:dyDescent="0.3">
      <c r="A47" s="8" t="s">
        <v>40</v>
      </c>
      <c r="B47" s="11">
        <f>B46+B32</f>
        <v>2037170</v>
      </c>
      <c r="C47" s="11">
        <f>C46+C32</f>
        <v>2010749</v>
      </c>
      <c r="I47" s="8" t="s">
        <v>113</v>
      </c>
      <c r="J47" s="11">
        <f>J46+J32</f>
        <v>2037170</v>
      </c>
      <c r="K47" s="11">
        <f>K46+K32</f>
        <v>2010749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M19" sqref="M19"/>
    </sheetView>
  </sheetViews>
  <sheetFormatPr defaultRowHeight="15" x14ac:dyDescent="0.25"/>
  <cols>
    <col min="1" max="1" width="46.140625" customWidth="1"/>
    <col min="2" max="2" width="12.7109375" customWidth="1"/>
    <col min="3" max="5" width="12.5703125" customWidth="1"/>
    <col min="6" max="10" width="2.85546875" customWidth="1"/>
    <col min="11" max="11" width="47" customWidth="1"/>
    <col min="12" max="12" width="13.7109375" customWidth="1"/>
    <col min="13" max="15" width="15.28515625" customWidth="1"/>
  </cols>
  <sheetData>
    <row r="1" spans="1:15" ht="26.25" customHeight="1" x14ac:dyDescent="0.25">
      <c r="A1" s="50"/>
      <c r="B1" s="52" t="s">
        <v>95</v>
      </c>
      <c r="C1" s="52"/>
      <c r="D1" s="52" t="s">
        <v>224</v>
      </c>
      <c r="E1" s="52"/>
      <c r="K1" s="50"/>
      <c r="L1" s="54" t="s">
        <v>177</v>
      </c>
      <c r="M1" s="54"/>
      <c r="N1" s="54" t="s">
        <v>225</v>
      </c>
      <c r="O1" s="54"/>
    </row>
    <row r="2" spans="1:15" ht="15.75" thickBot="1" x14ac:dyDescent="0.3">
      <c r="A2" s="51"/>
      <c r="B2" s="53" t="s">
        <v>227</v>
      </c>
      <c r="C2" s="53"/>
      <c r="D2" s="53" t="s">
        <v>227</v>
      </c>
      <c r="E2" s="53"/>
      <c r="K2" s="51"/>
      <c r="L2" s="53" t="s">
        <v>226</v>
      </c>
      <c r="M2" s="53"/>
      <c r="N2" s="53" t="s">
        <v>226</v>
      </c>
      <c r="O2" s="53"/>
    </row>
    <row r="3" spans="1:15" ht="15.75" thickBot="1" x14ac:dyDescent="0.3">
      <c r="A3" s="12"/>
      <c r="B3" s="3">
        <v>2016</v>
      </c>
      <c r="C3" s="3">
        <v>2015</v>
      </c>
      <c r="D3" s="26">
        <v>2016</v>
      </c>
      <c r="E3" s="26">
        <v>2015</v>
      </c>
      <c r="K3" s="12"/>
      <c r="L3" s="26">
        <v>2016</v>
      </c>
      <c r="M3" s="26">
        <v>2015</v>
      </c>
      <c r="N3" s="26">
        <v>2016</v>
      </c>
      <c r="O3" s="26">
        <v>2015</v>
      </c>
    </row>
    <row r="4" spans="1:15" x14ac:dyDescent="0.25">
      <c r="A4" s="6" t="s">
        <v>41</v>
      </c>
      <c r="B4" s="9">
        <v>192176</v>
      </c>
      <c r="C4" s="9">
        <v>124373</v>
      </c>
      <c r="D4" s="9">
        <v>313366</v>
      </c>
      <c r="E4" s="9">
        <v>241105</v>
      </c>
      <c r="K4" s="6" t="s">
        <v>176</v>
      </c>
      <c r="L4" s="9">
        <v>192176</v>
      </c>
      <c r="M4" s="9">
        <v>124373</v>
      </c>
      <c r="N4" s="9">
        <v>313366</v>
      </c>
      <c r="O4" s="9">
        <v>241105</v>
      </c>
    </row>
    <row r="5" spans="1:15" x14ac:dyDescent="0.25">
      <c r="A5" s="6" t="s">
        <v>42</v>
      </c>
      <c r="B5" s="9">
        <v>-3020</v>
      </c>
      <c r="C5" s="9">
        <v>-2647</v>
      </c>
      <c r="D5" s="9">
        <v>-6710</v>
      </c>
      <c r="E5" s="9">
        <v>1907</v>
      </c>
      <c r="K5" s="6" t="s">
        <v>175</v>
      </c>
      <c r="L5" s="9">
        <v>-3020</v>
      </c>
      <c r="M5" s="9">
        <v>-2647</v>
      </c>
      <c r="N5" s="9">
        <v>-6710</v>
      </c>
      <c r="O5" s="9">
        <v>1907</v>
      </c>
    </row>
    <row r="6" spans="1:15" x14ac:dyDescent="0.25">
      <c r="A6" s="6" t="s">
        <v>43</v>
      </c>
      <c r="B6" s="9">
        <v>6260</v>
      </c>
      <c r="C6" s="9">
        <v>5547</v>
      </c>
      <c r="D6" s="9">
        <v>14275</v>
      </c>
      <c r="E6" s="9">
        <v>11735</v>
      </c>
      <c r="K6" s="6" t="s">
        <v>174</v>
      </c>
      <c r="L6" s="9">
        <v>6260</v>
      </c>
      <c r="M6" s="9">
        <v>5547</v>
      </c>
      <c r="N6" s="9">
        <v>14275</v>
      </c>
      <c r="O6" s="9">
        <v>11735</v>
      </c>
    </row>
    <row r="7" spans="1:15" ht="15.75" thickBot="1" x14ac:dyDescent="0.3">
      <c r="A7" s="46" t="s">
        <v>44</v>
      </c>
      <c r="B7" s="40">
        <f>SUM(B4:B6)</f>
        <v>195416</v>
      </c>
      <c r="C7" s="40">
        <f>SUM(C4:C6)</f>
        <v>127273</v>
      </c>
      <c r="D7" s="40">
        <f t="shared" ref="D7:E7" si="0">SUM(D4:D6)</f>
        <v>320931</v>
      </c>
      <c r="E7" s="40">
        <f t="shared" si="0"/>
        <v>254747</v>
      </c>
      <c r="K7" s="46" t="s">
        <v>173</v>
      </c>
      <c r="L7" s="40">
        <f>SUM(L4:L6)</f>
        <v>195416</v>
      </c>
      <c r="M7" s="40">
        <f>SUM(M4:M6)</f>
        <v>127273</v>
      </c>
      <c r="N7" s="40">
        <f t="shared" ref="N7" si="1">SUM(N4:N6)</f>
        <v>320931</v>
      </c>
      <c r="O7" s="40">
        <f t="shared" ref="O7" si="2">SUM(O4:O6)</f>
        <v>254747</v>
      </c>
    </row>
    <row r="8" spans="1:15" x14ac:dyDescent="0.25">
      <c r="A8" s="6" t="s">
        <v>45</v>
      </c>
      <c r="B8" s="9">
        <v>-68591</v>
      </c>
      <c r="C8" s="9">
        <v>-51208</v>
      </c>
      <c r="D8" s="9">
        <v>-123209</v>
      </c>
      <c r="E8" s="9">
        <v>-109172</v>
      </c>
      <c r="K8" s="6" t="s">
        <v>172</v>
      </c>
      <c r="L8" s="9">
        <v>-68591</v>
      </c>
      <c r="M8" s="9">
        <v>-51208</v>
      </c>
      <c r="N8" s="9">
        <v>-123209</v>
      </c>
      <c r="O8" s="9">
        <v>-109172</v>
      </c>
    </row>
    <row r="9" spans="1:15" x14ac:dyDescent="0.25">
      <c r="A9" s="6" t="s">
        <v>46</v>
      </c>
      <c r="B9" s="9">
        <v>-32281</v>
      </c>
      <c r="C9" s="9">
        <v>-27610</v>
      </c>
      <c r="D9" s="9">
        <v>-62597</v>
      </c>
      <c r="E9" s="9">
        <v>-54050</v>
      </c>
      <c r="K9" s="6" t="s">
        <v>171</v>
      </c>
      <c r="L9" s="9">
        <v>-32281</v>
      </c>
      <c r="M9" s="9">
        <v>-27610</v>
      </c>
      <c r="N9" s="9">
        <v>-62597</v>
      </c>
      <c r="O9" s="9">
        <v>-54050</v>
      </c>
    </row>
    <row r="10" spans="1:15" x14ac:dyDescent="0.25">
      <c r="A10" s="6" t="s">
        <v>47</v>
      </c>
      <c r="B10" s="61" t="s">
        <v>0</v>
      </c>
      <c r="C10" s="9">
        <v>-128</v>
      </c>
      <c r="D10" s="61" t="s">
        <v>0</v>
      </c>
      <c r="E10" s="9">
        <v>-477</v>
      </c>
      <c r="K10" s="6" t="s">
        <v>170</v>
      </c>
      <c r="L10" s="61" t="s">
        <v>0</v>
      </c>
      <c r="M10" s="9">
        <v>-128</v>
      </c>
      <c r="N10" s="61" t="s">
        <v>0</v>
      </c>
      <c r="O10" s="9">
        <v>-477</v>
      </c>
    </row>
    <row r="11" spans="1:15" x14ac:dyDescent="0.25">
      <c r="A11" s="6" t="s">
        <v>48</v>
      </c>
      <c r="B11" s="9">
        <v>-6728</v>
      </c>
      <c r="C11" s="9">
        <v>-6274</v>
      </c>
      <c r="D11" s="9">
        <v>-13349</v>
      </c>
      <c r="E11" s="9">
        <v>-10620</v>
      </c>
      <c r="K11" s="6" t="s">
        <v>169</v>
      </c>
      <c r="L11" s="9">
        <v>-6728</v>
      </c>
      <c r="M11" s="9">
        <v>-6274</v>
      </c>
      <c r="N11" s="9">
        <v>-13349</v>
      </c>
      <c r="O11" s="9">
        <v>-10620</v>
      </c>
    </row>
    <row r="12" spans="1:15" x14ac:dyDescent="0.25">
      <c r="A12" s="19" t="s">
        <v>94</v>
      </c>
      <c r="B12" s="9">
        <v>-45115</v>
      </c>
      <c r="C12" s="9">
        <v>-34194</v>
      </c>
      <c r="D12" s="9">
        <v>-79310</v>
      </c>
      <c r="E12" s="9">
        <v>-82573</v>
      </c>
      <c r="K12" s="19" t="s">
        <v>168</v>
      </c>
      <c r="L12" s="9">
        <v>-45115</v>
      </c>
      <c r="M12" s="9">
        <v>-34194</v>
      </c>
      <c r="N12" s="9">
        <v>-79310</v>
      </c>
      <c r="O12" s="9">
        <v>-82573</v>
      </c>
    </row>
    <row r="13" spans="1:15" x14ac:dyDescent="0.25">
      <c r="A13" s="19" t="s">
        <v>240</v>
      </c>
      <c r="B13" s="9">
        <v>-6936</v>
      </c>
      <c r="C13" s="61" t="s">
        <v>0</v>
      </c>
      <c r="D13" s="9">
        <v>-6936</v>
      </c>
      <c r="E13" s="61" t="s">
        <v>0</v>
      </c>
      <c r="K13" s="19" t="s">
        <v>234</v>
      </c>
      <c r="L13" s="9">
        <v>-6936</v>
      </c>
      <c r="M13" s="61" t="s">
        <v>0</v>
      </c>
      <c r="N13" s="9">
        <v>-6936</v>
      </c>
      <c r="O13" s="61" t="s">
        <v>0</v>
      </c>
    </row>
    <row r="14" spans="1:15" x14ac:dyDescent="0.25">
      <c r="A14" s="6" t="s">
        <v>49</v>
      </c>
      <c r="B14" s="9">
        <v>-151</v>
      </c>
      <c r="C14" s="9">
        <v>-3</v>
      </c>
      <c r="D14" s="9">
        <v>-282</v>
      </c>
      <c r="E14" s="9">
        <v>-75</v>
      </c>
      <c r="K14" s="6" t="s">
        <v>167</v>
      </c>
      <c r="L14" s="9">
        <v>-151</v>
      </c>
      <c r="M14" s="9">
        <v>-3</v>
      </c>
      <c r="N14" s="9">
        <v>-282</v>
      </c>
      <c r="O14" s="9">
        <v>-75</v>
      </c>
    </row>
    <row r="15" spans="1:15" x14ac:dyDescent="0.25">
      <c r="A15" s="6" t="s">
        <v>50</v>
      </c>
      <c r="B15" s="9">
        <v>-925</v>
      </c>
      <c r="C15" s="9">
        <v>-850</v>
      </c>
      <c r="D15" s="9">
        <v>-1866</v>
      </c>
      <c r="E15" s="9">
        <v>-1931</v>
      </c>
      <c r="K15" s="6" t="s">
        <v>166</v>
      </c>
      <c r="L15" s="9">
        <v>-925</v>
      </c>
      <c r="M15" s="9">
        <v>-850</v>
      </c>
      <c r="N15" s="9">
        <v>-1866</v>
      </c>
      <c r="O15" s="9">
        <v>-1931</v>
      </c>
    </row>
    <row r="16" spans="1:15" x14ac:dyDescent="0.25">
      <c r="A16" s="47" t="s">
        <v>51</v>
      </c>
      <c r="B16" s="41">
        <v>-11864</v>
      </c>
      <c r="C16" s="41">
        <v>1579</v>
      </c>
      <c r="D16" s="41">
        <v>1449</v>
      </c>
      <c r="E16" s="41">
        <v>18634</v>
      </c>
      <c r="K16" s="47" t="s">
        <v>165</v>
      </c>
      <c r="L16" s="41">
        <v>-11864</v>
      </c>
      <c r="M16" s="41">
        <v>1579</v>
      </c>
      <c r="N16" s="41">
        <v>1449</v>
      </c>
      <c r="O16" s="41">
        <v>18634</v>
      </c>
    </row>
    <row r="17" spans="1:15" ht="15.75" thickBot="1" x14ac:dyDescent="0.3">
      <c r="A17" s="46" t="s">
        <v>52</v>
      </c>
      <c r="B17" s="40">
        <f>SUM(B7:B16)</f>
        <v>22825</v>
      </c>
      <c r="C17" s="40">
        <f>SUM(C7:C16)</f>
        <v>8585</v>
      </c>
      <c r="D17" s="40">
        <f t="shared" ref="D17:E17" si="3">SUM(D7:D16)</f>
        <v>34831</v>
      </c>
      <c r="E17" s="40">
        <f t="shared" si="3"/>
        <v>14483</v>
      </c>
      <c r="K17" s="46" t="s">
        <v>164</v>
      </c>
      <c r="L17" s="40">
        <f>SUM(L7:L16)</f>
        <v>22825</v>
      </c>
      <c r="M17" s="40">
        <f>SUM(M7:M16)</f>
        <v>8585</v>
      </c>
      <c r="N17" s="40">
        <f t="shared" ref="N17:O17" si="4">SUM(N7:N16)</f>
        <v>34831</v>
      </c>
      <c r="O17" s="40">
        <f t="shared" si="4"/>
        <v>14483</v>
      </c>
    </row>
    <row r="18" spans="1:15" x14ac:dyDescent="0.25">
      <c r="A18" s="47" t="s">
        <v>53</v>
      </c>
      <c r="B18" s="41">
        <v>-6500</v>
      </c>
      <c r="C18" s="41">
        <v>-7278</v>
      </c>
      <c r="D18" s="41">
        <v>-17582</v>
      </c>
      <c r="E18" s="41">
        <v>-11594</v>
      </c>
      <c r="K18" s="47" t="s">
        <v>163</v>
      </c>
      <c r="L18" s="41">
        <v>-6500</v>
      </c>
      <c r="M18" s="41">
        <v>-7278</v>
      </c>
      <c r="N18" s="41">
        <v>-17582</v>
      </c>
      <c r="O18" s="41">
        <v>-11594</v>
      </c>
    </row>
    <row r="19" spans="1:15" ht="15.75" thickBot="1" x14ac:dyDescent="0.3">
      <c r="A19" s="46" t="s">
        <v>54</v>
      </c>
      <c r="B19" s="40">
        <f>SUM(B17:B18)</f>
        <v>16325</v>
      </c>
      <c r="C19" s="40">
        <f>SUM(C17:C18)</f>
        <v>1307</v>
      </c>
      <c r="D19" s="40">
        <f t="shared" ref="D19:E19" si="5">SUM(D17:D18)</f>
        <v>17249</v>
      </c>
      <c r="E19" s="40">
        <f t="shared" si="5"/>
        <v>2889</v>
      </c>
      <c r="K19" s="46" t="s">
        <v>162</v>
      </c>
      <c r="L19" s="40">
        <f>SUM(L17:L18)</f>
        <v>16325</v>
      </c>
      <c r="M19" s="40">
        <f>SUM(M17:M18)</f>
        <v>1307</v>
      </c>
      <c r="N19" s="40">
        <f>SUM(N17:N18)</f>
        <v>17249</v>
      </c>
      <c r="O19" s="40">
        <f t="shared" ref="N19:O19" si="6">SUM(O17:O18)</f>
        <v>2889</v>
      </c>
    </row>
    <row r="20" spans="1:15" x14ac:dyDescent="0.25">
      <c r="B20" s="9"/>
      <c r="C20" s="9"/>
      <c r="D20" s="9"/>
      <c r="E20" s="9"/>
      <c r="L20" s="9"/>
      <c r="M20" s="9"/>
      <c r="N20" s="9"/>
      <c r="O20" s="9"/>
    </row>
    <row r="21" spans="1:15" x14ac:dyDescent="0.25">
      <c r="A21" s="6" t="s">
        <v>55</v>
      </c>
      <c r="B21" s="9">
        <v>-8548</v>
      </c>
      <c r="C21" s="9">
        <v>1227</v>
      </c>
      <c r="D21" s="9">
        <v>883</v>
      </c>
      <c r="E21" s="9">
        <v>1585</v>
      </c>
      <c r="K21" s="6" t="s">
        <v>161</v>
      </c>
      <c r="L21" s="9">
        <v>-8548</v>
      </c>
      <c r="M21" s="9">
        <v>1227</v>
      </c>
      <c r="N21" s="9">
        <v>883</v>
      </c>
      <c r="O21" s="9">
        <v>1585</v>
      </c>
    </row>
    <row r="22" spans="1:15" ht="15.75" thickBot="1" x14ac:dyDescent="0.3">
      <c r="A22" s="46" t="s">
        <v>56</v>
      </c>
      <c r="B22" s="40">
        <f>B21</f>
        <v>-8548</v>
      </c>
      <c r="C22" s="40">
        <f t="shared" ref="C22:E22" si="7">C21</f>
        <v>1227</v>
      </c>
      <c r="D22" s="40">
        <f t="shared" si="7"/>
        <v>883</v>
      </c>
      <c r="E22" s="40">
        <f t="shared" si="7"/>
        <v>1585</v>
      </c>
      <c r="K22" s="46" t="s">
        <v>160</v>
      </c>
      <c r="L22" s="40">
        <f t="shared" ref="L22" si="8">L21</f>
        <v>-8548</v>
      </c>
      <c r="M22" s="40">
        <f t="shared" ref="M22" si="9">M21</f>
        <v>1227</v>
      </c>
      <c r="N22" s="40">
        <f t="shared" ref="N22" si="10">N21</f>
        <v>883</v>
      </c>
      <c r="O22" s="40">
        <f t="shared" ref="O22" si="11">O21</f>
        <v>1585</v>
      </c>
    </row>
    <row r="23" spans="1:15" ht="15.75" thickBot="1" x14ac:dyDescent="0.3">
      <c r="A23" s="8" t="s">
        <v>57</v>
      </c>
      <c r="B23" s="11">
        <f>B19+B21</f>
        <v>7777</v>
      </c>
      <c r="C23" s="11">
        <f>C19+C21</f>
        <v>2534</v>
      </c>
      <c r="D23" s="11">
        <f t="shared" ref="D23:E23" si="12">D19+D21</f>
        <v>18132</v>
      </c>
      <c r="E23" s="11">
        <f t="shared" si="12"/>
        <v>4474</v>
      </c>
      <c r="K23" s="8" t="s">
        <v>159</v>
      </c>
      <c r="L23" s="11">
        <f>L19+L21</f>
        <v>7777</v>
      </c>
      <c r="M23" s="11">
        <f>M19+M21</f>
        <v>2534</v>
      </c>
      <c r="N23" s="11">
        <f t="shared" ref="N23:O23" si="13">N19+N21</f>
        <v>18132</v>
      </c>
      <c r="O23" s="11">
        <f t="shared" si="13"/>
        <v>4474</v>
      </c>
    </row>
    <row r="24" spans="1:15" x14ac:dyDescent="0.25">
      <c r="A24" s="6" t="s">
        <v>58</v>
      </c>
      <c r="B24" s="5"/>
      <c r="C24" s="5"/>
      <c r="D24" s="5"/>
      <c r="E24" s="5"/>
      <c r="K24" s="6" t="s">
        <v>158</v>
      </c>
      <c r="L24" s="5"/>
      <c r="M24" s="5"/>
      <c r="N24" s="5"/>
      <c r="O24" s="5"/>
    </row>
    <row r="25" spans="1:15" x14ac:dyDescent="0.25">
      <c r="A25" s="6" t="s">
        <v>59</v>
      </c>
      <c r="B25" s="29">
        <v>0.01</v>
      </c>
      <c r="C25" s="30">
        <v>0.02</v>
      </c>
      <c r="D25" s="29"/>
      <c r="E25" s="30"/>
      <c r="K25" s="6" t="s">
        <v>157</v>
      </c>
      <c r="L25" s="29">
        <v>0.01</v>
      </c>
      <c r="M25" s="30">
        <v>0.02</v>
      </c>
      <c r="N25" s="29"/>
      <c r="O25" s="30"/>
    </row>
    <row r="26" spans="1:15" x14ac:dyDescent="0.25">
      <c r="A26" s="6"/>
      <c r="B26" s="28"/>
      <c r="C26" s="28"/>
      <c r="D26" s="28"/>
      <c r="E26" s="28"/>
    </row>
  </sheetData>
  <mergeCells count="10">
    <mergeCell ref="N1:O1"/>
    <mergeCell ref="N2:O2"/>
    <mergeCell ref="A1:A2"/>
    <mergeCell ref="B1:C1"/>
    <mergeCell ref="B2:C2"/>
    <mergeCell ref="K1:K2"/>
    <mergeCell ref="L1:M1"/>
    <mergeCell ref="L2:M2"/>
    <mergeCell ref="D1:E1"/>
    <mergeCell ref="D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L7" sqref="L7"/>
    </sheetView>
  </sheetViews>
  <sheetFormatPr defaultRowHeight="15" x14ac:dyDescent="0.25"/>
  <cols>
    <col min="1" max="1" width="41.42578125" customWidth="1"/>
    <col min="2" max="2" width="10.5703125" bestFit="1" customWidth="1"/>
    <col min="3" max="3" width="16" customWidth="1"/>
    <col min="4" max="4" width="16.42578125" customWidth="1"/>
    <col min="5" max="9" width="2.28515625" customWidth="1"/>
    <col min="10" max="10" width="41.42578125" customWidth="1"/>
    <col min="11" max="11" width="10.5703125" bestFit="1" customWidth="1"/>
  </cols>
  <sheetData>
    <row r="1" spans="1:13" ht="14.45" customHeight="1" x14ac:dyDescent="0.25">
      <c r="A1" s="55"/>
      <c r="B1" s="49"/>
      <c r="C1" s="54" t="s">
        <v>224</v>
      </c>
      <c r="D1" s="54"/>
      <c r="J1" s="55"/>
      <c r="K1" s="49"/>
      <c r="L1" s="54" t="s">
        <v>225</v>
      </c>
      <c r="M1" s="54"/>
    </row>
    <row r="2" spans="1:13" ht="15" customHeight="1" x14ac:dyDescent="0.25">
      <c r="A2" s="55"/>
      <c r="B2" s="63"/>
      <c r="C2" s="56" t="s">
        <v>227</v>
      </c>
      <c r="D2" s="56"/>
      <c r="J2" s="55"/>
      <c r="K2" s="63"/>
      <c r="L2" s="56" t="s">
        <v>226</v>
      </c>
      <c r="M2" s="56"/>
    </row>
    <row r="3" spans="1:13" ht="15.75" thickBot="1" x14ac:dyDescent="0.3">
      <c r="A3" s="37"/>
      <c r="B3" s="48" t="s">
        <v>232</v>
      </c>
      <c r="C3" s="38">
        <v>2016</v>
      </c>
      <c r="D3" s="38">
        <v>2015</v>
      </c>
      <c r="J3" s="37"/>
      <c r="K3" s="48" t="s">
        <v>239</v>
      </c>
      <c r="L3" s="38">
        <v>2016</v>
      </c>
      <c r="M3" s="38">
        <v>2015</v>
      </c>
    </row>
    <row r="4" spans="1:13" x14ac:dyDescent="0.25">
      <c r="A4" s="23" t="s">
        <v>60</v>
      </c>
      <c r="B4" s="23"/>
      <c r="C4" s="24"/>
      <c r="D4" s="24"/>
      <c r="J4" s="23" t="s">
        <v>214</v>
      </c>
      <c r="K4" s="23"/>
      <c r="L4" s="24"/>
      <c r="M4" s="24"/>
    </row>
    <row r="5" spans="1:13" x14ac:dyDescent="0.25">
      <c r="A5" s="15" t="s">
        <v>52</v>
      </c>
      <c r="B5" s="15"/>
      <c r="C5" s="17">
        <v>34831</v>
      </c>
      <c r="D5" s="61">
        <v>14483</v>
      </c>
      <c r="J5" s="15" t="s">
        <v>164</v>
      </c>
      <c r="K5" s="15"/>
      <c r="L5" s="17">
        <v>34831</v>
      </c>
      <c r="M5" s="61">
        <v>14483</v>
      </c>
    </row>
    <row r="6" spans="1:13" ht="24" x14ac:dyDescent="0.25">
      <c r="A6" s="14" t="s">
        <v>96</v>
      </c>
      <c r="B6" s="14"/>
      <c r="C6" s="18"/>
      <c r="D6" s="18"/>
      <c r="J6" s="14" t="s">
        <v>213</v>
      </c>
      <c r="K6" s="14"/>
      <c r="L6" s="18"/>
      <c r="M6" s="18"/>
    </row>
    <row r="7" spans="1:13" x14ac:dyDescent="0.25">
      <c r="A7" s="20" t="s">
        <v>48</v>
      </c>
      <c r="B7" s="20"/>
      <c r="C7" s="17">
        <v>13349</v>
      </c>
      <c r="D7" s="61">
        <v>10620</v>
      </c>
      <c r="J7" s="20" t="s">
        <v>212</v>
      </c>
      <c r="K7" s="20"/>
      <c r="L7" s="17">
        <v>13349</v>
      </c>
      <c r="M7" s="61">
        <v>10620</v>
      </c>
    </row>
    <row r="8" spans="1:13" ht="24" x14ac:dyDescent="0.25">
      <c r="A8" s="20" t="s">
        <v>42</v>
      </c>
      <c r="B8" s="20"/>
      <c r="C8" s="18">
        <v>6710</v>
      </c>
      <c r="D8" s="61">
        <v>-1907</v>
      </c>
      <c r="J8" s="20" t="s">
        <v>211</v>
      </c>
      <c r="K8" s="20"/>
      <c r="L8" s="18">
        <v>6710</v>
      </c>
      <c r="M8" s="61">
        <v>-1907</v>
      </c>
    </row>
    <row r="9" spans="1:13" ht="24" x14ac:dyDescent="0.25">
      <c r="A9" s="20" t="s">
        <v>49</v>
      </c>
      <c r="B9" s="20">
        <v>5</v>
      </c>
      <c r="C9" s="18">
        <v>282</v>
      </c>
      <c r="D9" s="61">
        <v>75</v>
      </c>
      <c r="J9" s="20" t="s">
        <v>210</v>
      </c>
      <c r="K9" s="20">
        <v>5</v>
      </c>
      <c r="L9" s="18">
        <v>282</v>
      </c>
      <c r="M9" s="61">
        <v>75</v>
      </c>
    </row>
    <row r="10" spans="1:13" ht="24" x14ac:dyDescent="0.25">
      <c r="A10" s="20" t="s">
        <v>97</v>
      </c>
      <c r="B10" s="20"/>
      <c r="C10" s="61" t="s">
        <v>0</v>
      </c>
      <c r="D10" s="61">
        <v>51</v>
      </c>
      <c r="J10" s="20" t="s">
        <v>209</v>
      </c>
      <c r="K10" s="20"/>
      <c r="L10" s="61" t="s">
        <v>0</v>
      </c>
      <c r="M10" s="61">
        <v>51</v>
      </c>
    </row>
    <row r="11" spans="1:13" ht="24" x14ac:dyDescent="0.25">
      <c r="A11" s="20" t="s">
        <v>106</v>
      </c>
      <c r="B11" s="20"/>
      <c r="C11" s="18">
        <v>1350</v>
      </c>
      <c r="D11" s="61" t="s">
        <v>0</v>
      </c>
      <c r="J11" s="20" t="s">
        <v>208</v>
      </c>
      <c r="K11" s="20"/>
      <c r="L11" s="18">
        <v>1350</v>
      </c>
      <c r="M11" s="61" t="s">
        <v>0</v>
      </c>
    </row>
    <row r="12" spans="1:13" ht="24" x14ac:dyDescent="0.25">
      <c r="A12" s="20" t="s">
        <v>98</v>
      </c>
      <c r="B12" s="20"/>
      <c r="C12" s="18">
        <v>-1387</v>
      </c>
      <c r="D12" s="61">
        <v>-14412</v>
      </c>
      <c r="J12" s="20" t="s">
        <v>207</v>
      </c>
      <c r="K12" s="20"/>
      <c r="L12" s="18">
        <v>-1387</v>
      </c>
      <c r="M12" s="61">
        <v>-14412</v>
      </c>
    </row>
    <row r="13" spans="1:13" x14ac:dyDescent="0.25">
      <c r="A13" s="20" t="s">
        <v>61</v>
      </c>
      <c r="B13" s="20"/>
      <c r="C13" s="18">
        <v>2372</v>
      </c>
      <c r="D13" s="61">
        <v>9437</v>
      </c>
      <c r="J13" s="20" t="s">
        <v>206</v>
      </c>
      <c r="K13" s="20"/>
      <c r="L13" s="18">
        <v>2372</v>
      </c>
      <c r="M13" s="61">
        <v>9437</v>
      </c>
    </row>
    <row r="14" spans="1:13" x14ac:dyDescent="0.25">
      <c r="A14" s="20" t="s">
        <v>233</v>
      </c>
      <c r="B14" s="20">
        <v>17</v>
      </c>
      <c r="C14" s="18">
        <v>6936</v>
      </c>
      <c r="D14" s="61" t="s">
        <v>0</v>
      </c>
      <c r="J14" s="20" t="s">
        <v>234</v>
      </c>
      <c r="K14" s="20">
        <v>17</v>
      </c>
      <c r="L14" s="18">
        <v>6936</v>
      </c>
      <c r="M14" s="61" t="s">
        <v>0</v>
      </c>
    </row>
    <row r="15" spans="1:13" x14ac:dyDescent="0.25">
      <c r="A15" s="20" t="s">
        <v>62</v>
      </c>
      <c r="B15" s="20"/>
      <c r="C15" s="18">
        <v>348</v>
      </c>
      <c r="D15" s="61">
        <v>857</v>
      </c>
      <c r="J15" s="20" t="s">
        <v>205</v>
      </c>
      <c r="K15" s="20"/>
      <c r="L15" s="18">
        <v>348</v>
      </c>
      <c r="M15" s="61">
        <v>857</v>
      </c>
    </row>
    <row r="16" spans="1:13" x14ac:dyDescent="0.25">
      <c r="A16" s="14" t="s">
        <v>99</v>
      </c>
      <c r="B16" s="14"/>
      <c r="C16" s="18">
        <v>1866</v>
      </c>
      <c r="D16" s="61">
        <v>1931</v>
      </c>
      <c r="J16" s="14" t="s">
        <v>204</v>
      </c>
      <c r="K16" s="14"/>
      <c r="L16" s="18">
        <v>1866</v>
      </c>
      <c r="M16" s="61">
        <v>1931</v>
      </c>
    </row>
    <row r="17" spans="1:13" x14ac:dyDescent="0.25">
      <c r="A17" s="14" t="s">
        <v>63</v>
      </c>
      <c r="B17" s="14"/>
      <c r="C17" s="18">
        <v>-14275</v>
      </c>
      <c r="D17" s="61">
        <v>-11735</v>
      </c>
      <c r="J17" s="14" t="s">
        <v>203</v>
      </c>
      <c r="K17" s="14"/>
      <c r="L17" s="18">
        <v>-14275</v>
      </c>
      <c r="M17" s="61">
        <v>-11735</v>
      </c>
    </row>
    <row r="18" spans="1:13" x14ac:dyDescent="0.25">
      <c r="A18" s="21" t="s">
        <v>64</v>
      </c>
      <c r="B18" s="21"/>
      <c r="C18" s="18"/>
      <c r="J18" s="21" t="s">
        <v>202</v>
      </c>
      <c r="K18" s="21"/>
      <c r="L18" s="18"/>
    </row>
    <row r="19" spans="1:13" x14ac:dyDescent="0.25">
      <c r="A19" s="20" t="s">
        <v>65</v>
      </c>
      <c r="B19" s="20"/>
      <c r="C19" s="18">
        <v>-3056</v>
      </c>
      <c r="D19" s="61">
        <v>99</v>
      </c>
      <c r="J19" s="20" t="s">
        <v>201</v>
      </c>
      <c r="K19" s="20"/>
      <c r="L19" s="18">
        <v>-3056</v>
      </c>
      <c r="M19" s="61">
        <v>99</v>
      </c>
    </row>
    <row r="20" spans="1:13" x14ac:dyDescent="0.25">
      <c r="A20" s="20" t="s">
        <v>100</v>
      </c>
      <c r="B20" s="20"/>
      <c r="C20" s="18">
        <v>1246</v>
      </c>
      <c r="D20" s="61">
        <v>6138</v>
      </c>
      <c r="J20" s="20" t="s">
        <v>200</v>
      </c>
      <c r="K20" s="20"/>
      <c r="L20" s="18">
        <v>1246</v>
      </c>
      <c r="M20" s="61">
        <v>6138</v>
      </c>
    </row>
    <row r="21" spans="1:13" ht="24" x14ac:dyDescent="0.25">
      <c r="A21" s="20" t="s">
        <v>101</v>
      </c>
      <c r="C21" s="18">
        <v>-9483</v>
      </c>
      <c r="D21" s="61">
        <v>1536</v>
      </c>
      <c r="J21" s="20" t="s">
        <v>199</v>
      </c>
      <c r="L21" s="18">
        <v>-9483</v>
      </c>
      <c r="M21" s="61">
        <v>1536</v>
      </c>
    </row>
    <row r="22" spans="1:13" x14ac:dyDescent="0.25">
      <c r="A22" s="20" t="s">
        <v>66</v>
      </c>
      <c r="B22" s="20"/>
      <c r="C22" s="17">
        <v>709</v>
      </c>
      <c r="D22" s="61">
        <v>8204</v>
      </c>
      <c r="J22" s="20" t="s">
        <v>198</v>
      </c>
      <c r="K22" s="20"/>
      <c r="L22" s="17">
        <v>709</v>
      </c>
      <c r="M22" s="61">
        <v>8204</v>
      </c>
    </row>
    <row r="23" spans="1:13" ht="24" x14ac:dyDescent="0.25">
      <c r="A23" s="20" t="s">
        <v>67</v>
      </c>
      <c r="B23" s="20"/>
      <c r="C23" s="18">
        <v>-19948</v>
      </c>
      <c r="D23" s="61">
        <v>18510</v>
      </c>
      <c r="J23" s="20" t="s">
        <v>197</v>
      </c>
      <c r="K23" s="20"/>
      <c r="L23" s="18">
        <v>-19948</v>
      </c>
      <c r="M23" s="61">
        <v>18510</v>
      </c>
    </row>
    <row r="24" spans="1:13" ht="24" x14ac:dyDescent="0.25">
      <c r="A24" s="20" t="s">
        <v>68</v>
      </c>
      <c r="B24" s="20"/>
      <c r="C24" s="18">
        <v>4449</v>
      </c>
      <c r="D24" s="61">
        <v>-14116</v>
      </c>
      <c r="J24" s="20" t="s">
        <v>196</v>
      </c>
      <c r="K24" s="20"/>
      <c r="L24" s="18">
        <v>4449</v>
      </c>
      <c r="M24" s="61">
        <v>-14116</v>
      </c>
    </row>
    <row r="25" spans="1:13" ht="36" x14ac:dyDescent="0.25">
      <c r="A25" s="20" t="s">
        <v>69</v>
      </c>
      <c r="B25" s="20"/>
      <c r="C25" s="18">
        <v>13388</v>
      </c>
      <c r="D25" s="61">
        <v>-2782</v>
      </c>
      <c r="J25" s="20" t="s">
        <v>195</v>
      </c>
      <c r="K25" s="20"/>
      <c r="L25" s="18">
        <v>13388</v>
      </c>
      <c r="M25" s="61">
        <v>-2782</v>
      </c>
    </row>
    <row r="26" spans="1:13" ht="15.75" thickBot="1" x14ac:dyDescent="0.3">
      <c r="A26" s="34" t="s">
        <v>70</v>
      </c>
      <c r="B26" s="34"/>
      <c r="C26" s="18">
        <v>-35248</v>
      </c>
      <c r="D26" s="62">
        <v>-26874</v>
      </c>
      <c r="J26" s="34" t="s">
        <v>194</v>
      </c>
      <c r="K26" s="34"/>
      <c r="L26" s="18">
        <v>-35248</v>
      </c>
      <c r="M26" s="62">
        <v>-26874</v>
      </c>
    </row>
    <row r="27" spans="1:13" ht="24.75" thickBot="1" x14ac:dyDescent="0.3">
      <c r="A27" s="35" t="s">
        <v>102</v>
      </c>
      <c r="B27" s="35"/>
      <c r="C27" s="33">
        <f>SUM(C5:C26)</f>
        <v>4439</v>
      </c>
      <c r="D27" s="33">
        <f>SUM(D5:D26)</f>
        <v>115</v>
      </c>
      <c r="J27" s="35" t="s">
        <v>193</v>
      </c>
      <c r="K27" s="35"/>
      <c r="L27" s="33">
        <f>SUM(L5:L26)</f>
        <v>4439</v>
      </c>
      <c r="M27" s="33">
        <f>SUM(M5:M26)</f>
        <v>115</v>
      </c>
    </row>
    <row r="28" spans="1:13" ht="24" x14ac:dyDescent="0.25">
      <c r="A28" s="22" t="s">
        <v>71</v>
      </c>
      <c r="B28" s="22"/>
      <c r="C28" s="22"/>
      <c r="D28" s="22"/>
      <c r="J28" s="22" t="s">
        <v>192</v>
      </c>
      <c r="K28" s="22"/>
      <c r="L28" s="22"/>
      <c r="M28" s="22"/>
    </row>
    <row r="29" spans="1:13" x14ac:dyDescent="0.25">
      <c r="A29" s="21" t="s">
        <v>72</v>
      </c>
      <c r="B29" s="21"/>
      <c r="C29" s="18">
        <v>-49484</v>
      </c>
      <c r="D29" s="18">
        <v>-44086</v>
      </c>
      <c r="J29" s="21" t="s">
        <v>191</v>
      </c>
      <c r="K29" s="21"/>
      <c r="L29" s="18">
        <v>-49484</v>
      </c>
      <c r="M29" s="18">
        <v>-44086</v>
      </c>
    </row>
    <row r="30" spans="1:13" x14ac:dyDescent="0.25">
      <c r="A30" s="21" t="s">
        <v>73</v>
      </c>
      <c r="B30" s="21"/>
      <c r="C30" s="18">
        <v>384</v>
      </c>
      <c r="D30" s="18">
        <v>34</v>
      </c>
      <c r="J30" s="21" t="s">
        <v>190</v>
      </c>
      <c r="K30" s="21"/>
      <c r="L30" s="18">
        <v>384</v>
      </c>
      <c r="M30" s="18">
        <v>34</v>
      </c>
    </row>
    <row r="31" spans="1:13" x14ac:dyDescent="0.25">
      <c r="A31" s="21" t="s">
        <v>74</v>
      </c>
      <c r="B31" s="21"/>
      <c r="C31" s="18">
        <v>-430</v>
      </c>
      <c r="D31" s="18">
        <v>-640</v>
      </c>
      <c r="J31" s="21" t="s">
        <v>189</v>
      </c>
      <c r="K31" s="21"/>
      <c r="L31" s="18">
        <v>-430</v>
      </c>
      <c r="M31" s="18">
        <v>-640</v>
      </c>
    </row>
    <row r="32" spans="1:13" x14ac:dyDescent="0.25">
      <c r="A32" s="21" t="s">
        <v>75</v>
      </c>
      <c r="B32" s="21"/>
      <c r="C32" s="18">
        <v>-1468</v>
      </c>
      <c r="D32" s="18">
        <v>-1676</v>
      </c>
      <c r="J32" s="21" t="s">
        <v>188</v>
      </c>
      <c r="K32" s="21"/>
      <c r="L32" s="18">
        <v>-1468</v>
      </c>
      <c r="M32" s="18">
        <v>-1676</v>
      </c>
    </row>
    <row r="33" spans="1:13" ht="24" x14ac:dyDescent="0.25">
      <c r="A33" s="21" t="s">
        <v>103</v>
      </c>
      <c r="B33" s="21"/>
      <c r="C33" s="18">
        <v>9696</v>
      </c>
      <c r="D33" s="18">
        <v>4626</v>
      </c>
      <c r="J33" s="21" t="s">
        <v>187</v>
      </c>
      <c r="K33" s="21"/>
      <c r="L33" s="18">
        <v>9696</v>
      </c>
      <c r="M33" s="18">
        <v>4626</v>
      </c>
    </row>
    <row r="34" spans="1:13" x14ac:dyDescent="0.25">
      <c r="A34" s="21" t="s">
        <v>236</v>
      </c>
      <c r="B34" s="21"/>
      <c r="C34" s="18">
        <v>166625</v>
      </c>
      <c r="D34" s="18">
        <v>35880</v>
      </c>
      <c r="J34" s="21" t="s">
        <v>235</v>
      </c>
      <c r="K34" s="21"/>
      <c r="L34" s="18">
        <v>166625</v>
      </c>
      <c r="M34" s="18">
        <v>35880</v>
      </c>
    </row>
    <row r="35" spans="1:13" x14ac:dyDescent="0.25">
      <c r="A35" s="34" t="s">
        <v>76</v>
      </c>
      <c r="B35" s="34"/>
      <c r="C35" s="18">
        <v>8576</v>
      </c>
      <c r="D35" s="18">
        <v>6443</v>
      </c>
      <c r="J35" s="34" t="s">
        <v>186</v>
      </c>
      <c r="K35" s="34"/>
      <c r="L35" s="18">
        <v>8576</v>
      </c>
      <c r="M35" s="18">
        <v>6443</v>
      </c>
    </row>
    <row r="36" spans="1:13" ht="24.75" thickBot="1" x14ac:dyDescent="0.3">
      <c r="A36" s="35" t="s">
        <v>237</v>
      </c>
      <c r="B36" s="35"/>
      <c r="C36" s="36">
        <f>SUM(C29:C35)</f>
        <v>133899</v>
      </c>
      <c r="D36" s="36">
        <f>SUM(D29:D35)</f>
        <v>581</v>
      </c>
      <c r="J36" s="35" t="s">
        <v>238</v>
      </c>
      <c r="K36" s="35"/>
      <c r="L36" s="36">
        <f>SUM(L29:L35)</f>
        <v>133899</v>
      </c>
      <c r="M36" s="36">
        <f>SUM(M29:M35)</f>
        <v>581</v>
      </c>
    </row>
    <row r="37" spans="1:13" x14ac:dyDescent="0.25">
      <c r="A37" s="22" t="s">
        <v>77</v>
      </c>
      <c r="B37" s="22"/>
      <c r="C37" s="22"/>
      <c r="D37" s="22"/>
      <c r="J37" s="22" t="s">
        <v>185</v>
      </c>
      <c r="K37" s="22"/>
      <c r="L37" s="22"/>
      <c r="M37" s="22"/>
    </row>
    <row r="38" spans="1:13" x14ac:dyDescent="0.25">
      <c r="A38" s="21" t="s">
        <v>78</v>
      </c>
      <c r="B38" s="21"/>
      <c r="C38" s="18">
        <v>-924</v>
      </c>
      <c r="D38" s="18">
        <v>-595</v>
      </c>
      <c r="J38" s="21" t="s">
        <v>184</v>
      </c>
      <c r="K38" s="21"/>
      <c r="L38" s="18">
        <v>-924</v>
      </c>
      <c r="M38" s="18">
        <v>-595</v>
      </c>
    </row>
    <row r="39" spans="1:13" x14ac:dyDescent="0.25">
      <c r="A39" s="21" t="s">
        <v>79</v>
      </c>
      <c r="B39" s="21"/>
      <c r="C39" s="18">
        <v>-35</v>
      </c>
      <c r="D39" s="18">
        <v>-65</v>
      </c>
      <c r="J39" s="21" t="s">
        <v>183</v>
      </c>
      <c r="K39" s="21"/>
      <c r="L39" s="18">
        <v>-35</v>
      </c>
      <c r="M39" s="18">
        <v>-65</v>
      </c>
    </row>
    <row r="40" spans="1:13" ht="24.75" thickBot="1" x14ac:dyDescent="0.3">
      <c r="A40" s="35" t="s">
        <v>80</v>
      </c>
      <c r="B40" s="35"/>
      <c r="C40" s="36">
        <f>SUM(C38:C39)</f>
        <v>-959</v>
      </c>
      <c r="D40" s="36">
        <f>SUM(D38:D39)</f>
        <v>-660</v>
      </c>
      <c r="J40" s="35" t="s">
        <v>182</v>
      </c>
      <c r="K40" s="35"/>
      <c r="L40" s="36">
        <f>SUM(L38:L39)</f>
        <v>-959</v>
      </c>
      <c r="M40" s="36">
        <f>SUM(M38:M39)</f>
        <v>-660</v>
      </c>
    </row>
    <row r="41" spans="1:13" ht="24" x14ac:dyDescent="0.25">
      <c r="A41" s="21" t="s">
        <v>81</v>
      </c>
      <c r="B41" s="21"/>
      <c r="C41" s="18">
        <f>C40+C36+C27</f>
        <v>137379</v>
      </c>
      <c r="D41" s="18">
        <v>36</v>
      </c>
      <c r="J41" s="21" t="s">
        <v>181</v>
      </c>
      <c r="K41" s="21"/>
      <c r="L41" s="18">
        <f>L40+L36+L27</f>
        <v>137379</v>
      </c>
      <c r="M41" s="18">
        <v>36</v>
      </c>
    </row>
    <row r="42" spans="1:13" ht="24" x14ac:dyDescent="0.25">
      <c r="A42" s="21" t="s">
        <v>82</v>
      </c>
      <c r="B42" s="21"/>
      <c r="C42" s="18">
        <v>237310</v>
      </c>
      <c r="D42" s="18">
        <v>180245</v>
      </c>
      <c r="J42" s="21" t="s">
        <v>180</v>
      </c>
      <c r="K42" s="21"/>
      <c r="L42" s="18">
        <v>237310</v>
      </c>
      <c r="M42" s="18">
        <v>180245</v>
      </c>
    </row>
    <row r="43" spans="1:13" ht="24" x14ac:dyDescent="0.25">
      <c r="A43" s="21" t="s">
        <v>104</v>
      </c>
      <c r="B43" s="21"/>
      <c r="C43" s="18">
        <v>5385</v>
      </c>
      <c r="D43" s="18">
        <v>2442</v>
      </c>
      <c r="J43" s="21" t="s">
        <v>179</v>
      </c>
      <c r="K43" s="21"/>
      <c r="L43" s="18">
        <v>5385</v>
      </c>
      <c r="M43" s="18">
        <v>2442</v>
      </c>
    </row>
    <row r="44" spans="1:13" ht="24.75" thickBot="1" x14ac:dyDescent="0.3">
      <c r="A44" s="35" t="s">
        <v>105</v>
      </c>
      <c r="B44" s="35"/>
      <c r="C44" s="36">
        <f>SUM(C41:C43)</f>
        <v>380074</v>
      </c>
      <c r="D44" s="36">
        <f>SUM(D41:D43)</f>
        <v>182723</v>
      </c>
      <c r="J44" s="35" t="s">
        <v>178</v>
      </c>
      <c r="K44" s="35"/>
      <c r="L44" s="36">
        <f>SUM(L41:L43)</f>
        <v>380074</v>
      </c>
      <c r="M44" s="36">
        <f>SUM(M41:M43)</f>
        <v>182723</v>
      </c>
    </row>
  </sheetData>
  <mergeCells count="6">
    <mergeCell ref="A1:A2"/>
    <mergeCell ref="C1:D1"/>
    <mergeCell ref="C2:D2"/>
    <mergeCell ref="J1:J2"/>
    <mergeCell ref="L1:M1"/>
    <mergeCell ref="L2:M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abSelected="1" workbookViewId="0">
      <selection activeCell="G8" sqref="G8"/>
    </sheetView>
  </sheetViews>
  <sheetFormatPr defaultRowHeight="15" x14ac:dyDescent="0.25"/>
  <cols>
    <col min="1" max="1" width="31.140625" customWidth="1"/>
    <col min="2" max="2" width="9" bestFit="1" customWidth="1"/>
    <col min="3" max="3" width="13.28515625" customWidth="1"/>
    <col min="4" max="4" width="9" bestFit="1" customWidth="1"/>
    <col min="5" max="5" width="13.42578125" customWidth="1"/>
    <col min="6" max="6" width="9" bestFit="1" customWidth="1"/>
    <col min="7" max="7" width="10.140625" bestFit="1" customWidth="1"/>
    <col min="8" max="11" width="2.42578125" customWidth="1"/>
    <col min="12" max="12" width="31.5703125" customWidth="1"/>
    <col min="15" max="15" width="12.5703125" customWidth="1"/>
    <col min="17" max="17" width="14" customWidth="1"/>
  </cols>
  <sheetData>
    <row r="1" spans="1:22" s="32" customFormat="1" ht="38.25" customHeight="1" x14ac:dyDescent="0.25">
      <c r="A1" s="57"/>
      <c r="B1" s="59" t="s">
        <v>23</v>
      </c>
      <c r="C1" s="31" t="s">
        <v>83</v>
      </c>
      <c r="D1" s="31" t="s">
        <v>85</v>
      </c>
      <c r="E1" s="59" t="s">
        <v>87</v>
      </c>
      <c r="F1" s="31" t="s">
        <v>88</v>
      </c>
      <c r="G1" s="31" t="s">
        <v>90</v>
      </c>
      <c r="L1" s="45"/>
      <c r="M1" s="39" t="s">
        <v>130</v>
      </c>
      <c r="N1" s="39" t="s">
        <v>223</v>
      </c>
      <c r="O1" s="39" t="s">
        <v>129</v>
      </c>
      <c r="P1" s="39" t="s">
        <v>222</v>
      </c>
      <c r="Q1" s="39" t="s">
        <v>221</v>
      </c>
      <c r="R1" s="39" t="s">
        <v>220</v>
      </c>
    </row>
    <row r="2" spans="1:22" s="32" customFormat="1" x14ac:dyDescent="0.25">
      <c r="A2" s="58"/>
      <c r="B2" s="60"/>
      <c r="C2" s="39" t="s">
        <v>84</v>
      </c>
      <c r="D2" s="39" t="s">
        <v>86</v>
      </c>
      <c r="E2" s="60"/>
      <c r="F2" s="39" t="s">
        <v>89</v>
      </c>
      <c r="G2" s="39" t="s">
        <v>91</v>
      </c>
    </row>
    <row r="3" spans="1:22" ht="24.75" thickBot="1" x14ac:dyDescent="0.3">
      <c r="A3" s="37" t="s">
        <v>241</v>
      </c>
      <c r="B3" s="40">
        <v>263095</v>
      </c>
      <c r="C3" s="40">
        <v>-100091</v>
      </c>
      <c r="D3" s="40">
        <v>2355</v>
      </c>
      <c r="E3" s="40">
        <v>1098170</v>
      </c>
      <c r="F3" s="40">
        <v>75587</v>
      </c>
      <c r="G3" s="40">
        <v>1339116</v>
      </c>
      <c r="L3" s="37" t="s">
        <v>219</v>
      </c>
      <c r="M3" s="40">
        <v>263095</v>
      </c>
      <c r="N3" s="40">
        <v>-100091</v>
      </c>
      <c r="O3" s="40">
        <v>2355</v>
      </c>
      <c r="P3" s="40">
        <v>1098170</v>
      </c>
      <c r="Q3" s="40">
        <v>75587</v>
      </c>
      <c r="R3" s="40">
        <v>1339116</v>
      </c>
      <c r="S3" s="27"/>
      <c r="T3" s="27"/>
      <c r="U3" s="27"/>
      <c r="V3" s="27"/>
    </row>
    <row r="4" spans="1:22" x14ac:dyDescent="0.25">
      <c r="A4" s="15" t="s">
        <v>107</v>
      </c>
      <c r="B4" s="41" t="s">
        <v>0</v>
      </c>
      <c r="C4" s="41" t="s">
        <v>0</v>
      </c>
      <c r="D4" s="41" t="s">
        <v>0</v>
      </c>
      <c r="E4" s="41">
        <v>2889</v>
      </c>
      <c r="F4" s="41">
        <v>0</v>
      </c>
      <c r="G4" s="41">
        <v>2889</v>
      </c>
      <c r="L4" s="15" t="s">
        <v>162</v>
      </c>
      <c r="M4" s="41" t="s">
        <v>0</v>
      </c>
      <c r="N4" s="41" t="s">
        <v>0</v>
      </c>
      <c r="O4" s="41" t="s">
        <v>0</v>
      </c>
      <c r="P4" s="41">
        <v>2889</v>
      </c>
      <c r="Q4" s="41">
        <v>0</v>
      </c>
      <c r="R4" s="41">
        <v>2889</v>
      </c>
      <c r="S4" s="27"/>
      <c r="T4" s="27"/>
      <c r="U4" s="27"/>
      <c r="V4" s="27"/>
    </row>
    <row r="5" spans="1:22" x14ac:dyDescent="0.25">
      <c r="A5" s="28" t="s">
        <v>92</v>
      </c>
      <c r="B5" s="9"/>
      <c r="C5" s="9"/>
      <c r="D5" s="9"/>
      <c r="E5" s="9"/>
      <c r="F5" s="9">
        <v>1585</v>
      </c>
      <c r="G5" s="9">
        <v>1585</v>
      </c>
      <c r="L5" s="28" t="s">
        <v>217</v>
      </c>
      <c r="M5" s="9"/>
      <c r="N5" s="9"/>
      <c r="O5" s="9"/>
      <c r="P5" s="9"/>
      <c r="Q5" s="9">
        <v>1585</v>
      </c>
      <c r="R5" s="9">
        <v>1585</v>
      </c>
      <c r="S5" s="27"/>
      <c r="T5" s="27"/>
      <c r="U5" s="27"/>
      <c r="V5" s="27"/>
    </row>
    <row r="6" spans="1:22" ht="15.75" thickBot="1" x14ac:dyDescent="0.3">
      <c r="A6" s="37" t="s">
        <v>108</v>
      </c>
      <c r="B6" s="38" t="s">
        <v>0</v>
      </c>
      <c r="C6" s="38" t="s">
        <v>0</v>
      </c>
      <c r="D6" s="38" t="s">
        <v>0</v>
      </c>
      <c r="E6" s="40">
        <f>E4+E5</f>
        <v>2889</v>
      </c>
      <c r="F6" s="40">
        <f>F4+F5</f>
        <v>1585</v>
      </c>
      <c r="G6" s="40">
        <f>G4+G5</f>
        <v>4474</v>
      </c>
      <c r="L6" s="37" t="s">
        <v>216</v>
      </c>
      <c r="M6" s="38" t="s">
        <v>0</v>
      </c>
      <c r="N6" s="38" t="s">
        <v>0</v>
      </c>
      <c r="O6" s="38" t="s">
        <v>0</v>
      </c>
      <c r="P6" s="40">
        <f>P4+P5</f>
        <v>2889</v>
      </c>
      <c r="Q6" s="40">
        <f>Q4+Q5</f>
        <v>1585</v>
      </c>
      <c r="R6" s="40">
        <f>R4+R5</f>
        <v>4474</v>
      </c>
      <c r="S6" s="27"/>
      <c r="T6" s="27"/>
      <c r="U6" s="27"/>
      <c r="V6" s="27"/>
    </row>
    <row r="7" spans="1:22" ht="15.75" thickBot="1" x14ac:dyDescent="0.3">
      <c r="A7" s="64" t="s">
        <v>245</v>
      </c>
      <c r="B7" s="26"/>
      <c r="C7" s="26"/>
      <c r="D7" s="26"/>
      <c r="E7" s="65">
        <v>-30080</v>
      </c>
      <c r="F7" s="11"/>
      <c r="G7" s="65">
        <v>-30080</v>
      </c>
      <c r="L7" s="64" t="s">
        <v>246</v>
      </c>
      <c r="M7" s="26"/>
      <c r="N7" s="26"/>
      <c r="O7" s="26"/>
      <c r="P7" s="65">
        <v>-30080</v>
      </c>
      <c r="Q7" s="11"/>
      <c r="R7" s="65">
        <v>-30080</v>
      </c>
      <c r="S7" s="27"/>
      <c r="T7" s="27"/>
      <c r="U7" s="27"/>
      <c r="V7" s="27"/>
    </row>
    <row r="8" spans="1:22" ht="24.75" thickBot="1" x14ac:dyDescent="0.3">
      <c r="A8" s="13" t="s">
        <v>243</v>
      </c>
      <c r="B8" s="11">
        <f>SUM(B3:B6)</f>
        <v>263095</v>
      </c>
      <c r="C8" s="11">
        <f t="shared" ref="C8:D8" si="0">SUM(C3:C6)</f>
        <v>-100091</v>
      </c>
      <c r="D8" s="11">
        <f t="shared" si="0"/>
        <v>2355</v>
      </c>
      <c r="E8" s="11">
        <f>E3+E6+E7</f>
        <v>1070979</v>
      </c>
      <c r="F8" s="11">
        <f>F3+F6</f>
        <v>77172</v>
      </c>
      <c r="G8" s="11">
        <f>G3+G6+G7</f>
        <v>1313510</v>
      </c>
      <c r="L8" s="13" t="s">
        <v>231</v>
      </c>
      <c r="M8" s="11">
        <f>SUM(M3:M6)</f>
        <v>263095</v>
      </c>
      <c r="N8" s="11">
        <f>SUM(N3:N6)</f>
        <v>-100091</v>
      </c>
      <c r="O8" s="11">
        <f>SUM(O3:O6)</f>
        <v>2355</v>
      </c>
      <c r="P8" s="11">
        <f>P3+P6+P7</f>
        <v>1070979</v>
      </c>
      <c r="Q8" s="11">
        <f>Q3+Q6</f>
        <v>77172</v>
      </c>
      <c r="R8" s="11">
        <f>R3+R6+R7</f>
        <v>1313510</v>
      </c>
      <c r="S8" s="27"/>
      <c r="T8" s="27"/>
      <c r="U8" s="27"/>
      <c r="V8" s="27"/>
    </row>
    <row r="9" spans="1:22" x14ac:dyDescent="0.25">
      <c r="A9" s="16"/>
      <c r="B9" s="42"/>
      <c r="C9" s="42"/>
      <c r="D9" s="42"/>
      <c r="E9" s="42"/>
      <c r="F9" s="42"/>
      <c r="G9" s="42"/>
      <c r="L9" s="25"/>
      <c r="M9" s="42"/>
      <c r="N9" s="42"/>
      <c r="O9" s="42"/>
      <c r="P9" s="42"/>
      <c r="Q9" s="42"/>
      <c r="R9" s="42"/>
      <c r="S9" s="27"/>
      <c r="T9" s="27"/>
      <c r="U9" s="27"/>
      <c r="V9" s="27"/>
    </row>
    <row r="10" spans="1:22" ht="24" x14ac:dyDescent="0.25">
      <c r="A10" s="16" t="s">
        <v>242</v>
      </c>
      <c r="B10" s="43">
        <v>263095</v>
      </c>
      <c r="C10" s="43">
        <v>-100091</v>
      </c>
      <c r="D10" s="43">
        <v>3945</v>
      </c>
      <c r="E10" s="43">
        <v>1311759</v>
      </c>
      <c r="F10" s="43">
        <v>333141</v>
      </c>
      <c r="G10" s="43">
        <f>SUM(B10:F10)</f>
        <v>1811849</v>
      </c>
      <c r="L10" s="25" t="s">
        <v>218</v>
      </c>
      <c r="M10" s="43">
        <v>263095</v>
      </c>
      <c r="N10" s="43">
        <v>-100091</v>
      </c>
      <c r="O10" s="43">
        <v>3945</v>
      </c>
      <c r="P10" s="43">
        <v>1311759</v>
      </c>
      <c r="Q10" s="43">
        <v>333141</v>
      </c>
      <c r="R10" s="43">
        <f t="shared" ref="R10:R18" si="1">SUM(M10:Q10)</f>
        <v>1811849</v>
      </c>
      <c r="S10" s="27"/>
      <c r="T10" s="27"/>
      <c r="U10" s="27"/>
      <c r="V10" s="27"/>
    </row>
    <row r="11" spans="1:22" x14ac:dyDescent="0.25">
      <c r="A11" s="15" t="s">
        <v>107</v>
      </c>
      <c r="B11" s="9" t="s">
        <v>0</v>
      </c>
      <c r="C11" s="9" t="s">
        <v>0</v>
      </c>
      <c r="D11" s="9" t="s">
        <v>0</v>
      </c>
      <c r="E11" s="9">
        <v>17249</v>
      </c>
      <c r="F11" s="9" t="s">
        <v>0</v>
      </c>
      <c r="G11" s="9">
        <f t="shared" ref="G11:G18" si="2">SUM(B11:F11)</f>
        <v>17249</v>
      </c>
      <c r="L11" s="15" t="s">
        <v>162</v>
      </c>
      <c r="M11" s="9" t="s">
        <v>0</v>
      </c>
      <c r="N11" s="9" t="s">
        <v>0</v>
      </c>
      <c r="O11" s="9" t="s">
        <v>0</v>
      </c>
      <c r="P11" s="9">
        <v>17249</v>
      </c>
      <c r="Q11" s="9" t="s">
        <v>0</v>
      </c>
      <c r="R11" s="9">
        <f t="shared" si="1"/>
        <v>17249</v>
      </c>
      <c r="S11" s="27"/>
      <c r="T11" s="27"/>
      <c r="U11" s="27"/>
      <c r="V11" s="27"/>
    </row>
    <row r="12" spans="1:22" x14ac:dyDescent="0.25">
      <c r="A12" s="28" t="s">
        <v>92</v>
      </c>
      <c r="B12" s="41" t="s">
        <v>0</v>
      </c>
      <c r="C12" s="41" t="s">
        <v>0</v>
      </c>
      <c r="D12" s="41" t="s">
        <v>0</v>
      </c>
      <c r="E12" s="41" t="s">
        <v>0</v>
      </c>
      <c r="F12" s="41">
        <v>883</v>
      </c>
      <c r="G12" s="41">
        <f t="shared" si="2"/>
        <v>883</v>
      </c>
      <c r="L12" s="28" t="s">
        <v>217</v>
      </c>
      <c r="M12" s="41" t="s">
        <v>0</v>
      </c>
      <c r="N12" s="41" t="s">
        <v>0</v>
      </c>
      <c r="O12" s="41" t="s">
        <v>0</v>
      </c>
      <c r="P12" s="41" t="s">
        <v>0</v>
      </c>
      <c r="Q12" s="41">
        <v>883</v>
      </c>
      <c r="R12" s="41">
        <f t="shared" si="1"/>
        <v>883</v>
      </c>
      <c r="S12" s="27"/>
      <c r="T12" s="27"/>
      <c r="U12" s="27"/>
      <c r="V12" s="27"/>
    </row>
    <row r="13" spans="1:22" ht="15.75" thickBot="1" x14ac:dyDescent="0.3">
      <c r="A13" s="37" t="s">
        <v>108</v>
      </c>
      <c r="B13" s="44"/>
      <c r="C13" s="40"/>
      <c r="D13" s="40"/>
      <c r="E13" s="40">
        <f>SUM(E11:E12)</f>
        <v>17249</v>
      </c>
      <c r="F13" s="40">
        <f>SUM(F11:F12)</f>
        <v>883</v>
      </c>
      <c r="G13" s="40">
        <f t="shared" si="2"/>
        <v>18132</v>
      </c>
      <c r="L13" s="37" t="s">
        <v>216</v>
      </c>
      <c r="M13" s="44"/>
      <c r="N13" s="40"/>
      <c r="O13" s="40"/>
      <c r="P13" s="40">
        <f>SUM(P11:P12)</f>
        <v>17249</v>
      </c>
      <c r="Q13" s="40">
        <f>SUM(Q11:Q12)</f>
        <v>883</v>
      </c>
      <c r="R13" s="40">
        <f t="shared" si="1"/>
        <v>18132</v>
      </c>
      <c r="S13" s="27"/>
      <c r="T13" s="27"/>
      <c r="U13" s="27"/>
      <c r="V13" s="27"/>
    </row>
    <row r="14" spans="1:22" ht="24" x14ac:dyDescent="0.25">
      <c r="A14" s="15" t="s">
        <v>247</v>
      </c>
      <c r="B14" s="41" t="s">
        <v>0</v>
      </c>
      <c r="C14" s="41" t="s">
        <v>0</v>
      </c>
      <c r="D14" s="41">
        <v>43</v>
      </c>
      <c r="E14" s="41" t="s">
        <v>0</v>
      </c>
      <c r="F14" s="41" t="s">
        <v>0</v>
      </c>
      <c r="G14" s="41">
        <f t="shared" si="2"/>
        <v>43</v>
      </c>
      <c r="L14" s="15" t="s">
        <v>208</v>
      </c>
      <c r="M14" s="41" t="s">
        <v>0</v>
      </c>
      <c r="N14" s="41" t="s">
        <v>0</v>
      </c>
      <c r="O14" s="41">
        <v>1350</v>
      </c>
      <c r="P14" s="41" t="s">
        <v>0</v>
      </c>
      <c r="Q14" s="41" t="s">
        <v>0</v>
      </c>
      <c r="R14" s="41">
        <f t="shared" si="1"/>
        <v>1350</v>
      </c>
      <c r="S14" s="27"/>
      <c r="T14" s="27"/>
      <c r="U14" s="27"/>
      <c r="V14" s="27"/>
    </row>
    <row r="15" spans="1:22" x14ac:dyDescent="0.25">
      <c r="A15" s="15" t="s">
        <v>249</v>
      </c>
      <c r="B15" s="41"/>
      <c r="C15" s="41"/>
      <c r="D15" s="41"/>
      <c r="E15" s="41"/>
      <c r="F15" s="41"/>
      <c r="G15" s="41"/>
      <c r="L15" s="15" t="s">
        <v>248</v>
      </c>
      <c r="M15" s="41"/>
      <c r="N15" s="41"/>
      <c r="O15" s="41">
        <v>-2</v>
      </c>
      <c r="P15" s="41"/>
      <c r="Q15" s="41"/>
      <c r="R15" s="41">
        <v>-2</v>
      </c>
      <c r="S15" s="27"/>
      <c r="T15" s="27"/>
      <c r="U15" s="27"/>
      <c r="V15" s="27"/>
    </row>
    <row r="16" spans="1:22" x14ac:dyDescent="0.25">
      <c r="A16" s="15" t="s">
        <v>109</v>
      </c>
      <c r="B16" s="41"/>
      <c r="C16" s="41"/>
      <c r="D16" s="41"/>
      <c r="E16" s="41"/>
      <c r="F16" s="41"/>
      <c r="G16" s="41"/>
      <c r="L16" s="15" t="s">
        <v>215</v>
      </c>
      <c r="M16" s="41"/>
      <c r="N16" s="41">
        <v>1666</v>
      </c>
      <c r="O16" s="41">
        <v>-2053</v>
      </c>
      <c r="P16" s="41">
        <v>387</v>
      </c>
      <c r="Q16" s="41"/>
      <c r="R16" s="41"/>
      <c r="S16" s="27"/>
      <c r="T16" s="27"/>
      <c r="U16" s="27"/>
      <c r="V16" s="27"/>
    </row>
    <row r="17" spans="1:22" x14ac:dyDescent="0.25">
      <c r="A17" s="15" t="s">
        <v>245</v>
      </c>
      <c r="B17" s="9"/>
      <c r="C17" s="9">
        <v>964</v>
      </c>
      <c r="D17" s="9">
        <v>-1231</v>
      </c>
      <c r="E17" s="9">
        <v>267</v>
      </c>
      <c r="F17" s="9"/>
      <c r="G17" s="9">
        <f t="shared" si="2"/>
        <v>0</v>
      </c>
      <c r="L17" s="15" t="s">
        <v>246</v>
      </c>
      <c r="M17" s="9"/>
      <c r="N17" s="9"/>
      <c r="O17" s="9"/>
      <c r="P17" s="9">
        <v>-52</v>
      </c>
      <c r="Q17" s="9"/>
      <c r="R17" s="9">
        <v>-52</v>
      </c>
      <c r="S17" s="27"/>
      <c r="T17" s="27"/>
      <c r="U17" s="27"/>
      <c r="V17" s="27"/>
    </row>
    <row r="18" spans="1:22" ht="24.75" thickBot="1" x14ac:dyDescent="0.3">
      <c r="A18" s="37" t="s">
        <v>244</v>
      </c>
      <c r="B18" s="40">
        <f>B10</f>
        <v>263095</v>
      </c>
      <c r="C18" s="40">
        <f>C10+C17</f>
        <v>-99127</v>
      </c>
      <c r="D18" s="40">
        <f>D10+D17+D14</f>
        <v>2757</v>
      </c>
      <c r="E18" s="40">
        <f>E10+E17+E11</f>
        <v>1329275</v>
      </c>
      <c r="F18" s="40">
        <f>F13+F10</f>
        <v>334024</v>
      </c>
      <c r="G18" s="40">
        <f t="shared" si="2"/>
        <v>1830024</v>
      </c>
      <c r="L18" s="37" t="s">
        <v>230</v>
      </c>
      <c r="M18" s="40">
        <f>M10</f>
        <v>263095</v>
      </c>
      <c r="N18" s="40">
        <f>SUM(N10,N13:N17)</f>
        <v>-98425</v>
      </c>
      <c r="O18" s="40">
        <f>SUM(O10,O14:O17)</f>
        <v>3240</v>
      </c>
      <c r="P18" s="40">
        <f>SUM(P10,P13:P17)</f>
        <v>1329343</v>
      </c>
      <c r="Q18" s="40">
        <f>SUM(Q10,Q13:Q17)</f>
        <v>334024</v>
      </c>
      <c r="R18" s="40">
        <f>SUM(R10,R13:R17)</f>
        <v>1831277</v>
      </c>
      <c r="S18" s="27"/>
      <c r="T18" s="27"/>
      <c r="U18" s="27"/>
      <c r="V18" s="27"/>
    </row>
  </sheetData>
  <mergeCells count="3">
    <mergeCell ref="A1:A2"/>
    <mergeCell ref="B1:B2"/>
    <mergeCell ref="E1:E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8.8554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BS</vt:lpstr>
      <vt:lpstr>PL</vt:lpstr>
      <vt:lpstr>CF</vt:lpstr>
      <vt:lpstr>Change in Equity</vt:lpstr>
      <vt:lpstr>Sheet1</vt:lpstr>
      <vt:lpstr>CF!_Hlk112584939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Букаев Канат Нурахметович</dc:creator>
  <cp:lastModifiedBy>Иманбаева Айжан Жалгасовна</cp:lastModifiedBy>
  <dcterms:created xsi:type="dcterms:W3CDTF">2016-02-25T04:21:11Z</dcterms:created>
  <dcterms:modified xsi:type="dcterms:W3CDTF">2016-08-11T04:42:39Z</dcterms:modified>
</cp:coreProperties>
</file>