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2000" windowHeight="9630" tabRatio="617" activeTab="3"/>
  </bookViews>
  <sheets>
    <sheet name="ф1" sheetId="1" r:id="rId1"/>
    <sheet name="ф.2" sheetId="2" r:id="rId2"/>
    <sheet name="ф.3" sheetId="3" r:id="rId3"/>
    <sheet name="ф4 мсфо" sheetId="4" r:id="rId4"/>
  </sheets>
  <definedNames/>
  <calcPr fullCalcOnLoad="1"/>
</workbook>
</file>

<file path=xl/sharedStrings.xml><?xml version="1.0" encoding="utf-8"?>
<sst xmlns="http://schemas.openxmlformats.org/spreadsheetml/2006/main" count="181" uniqueCount="125">
  <si>
    <t xml:space="preserve">Валовая прибыль </t>
  </si>
  <si>
    <t>Резервный капитал</t>
  </si>
  <si>
    <t>Авансы полученные</t>
  </si>
  <si>
    <t>ПРИБЫЛЬ НА АКЦИЮ</t>
  </si>
  <si>
    <t>Долгосрочные обязательства</t>
  </si>
  <si>
    <t>Итого капитал</t>
  </si>
  <si>
    <t>Нераспределенная прибыль</t>
  </si>
  <si>
    <t>Прочий совокупный доход</t>
  </si>
  <si>
    <t>Расходы по реализации</t>
  </si>
  <si>
    <t xml:space="preserve">Общие и административные расходы </t>
  </si>
  <si>
    <t>Прочие доходы</t>
  </si>
  <si>
    <t>Прибыль до налогообложения</t>
  </si>
  <si>
    <t>Операционная прибыль</t>
  </si>
  <si>
    <t>Расходы по  налогу на прибыль</t>
  </si>
  <si>
    <t>Прибыль, приходящаяся на:</t>
  </si>
  <si>
    <t>Собственников материнской компании</t>
  </si>
  <si>
    <t>Неконтрольным долям участия</t>
  </si>
  <si>
    <t>ИТОГО совокупный доход за отчетный год за вычетом налогов</t>
  </si>
  <si>
    <t>Неконтрольные доли участия</t>
  </si>
  <si>
    <t>Отложенные налоговые обязательства</t>
  </si>
  <si>
    <t>Основные средства</t>
  </si>
  <si>
    <t>Нематериальные активы</t>
  </si>
  <si>
    <t>Авансы уплаченные за долгосрочные активы</t>
  </si>
  <si>
    <t>Беспроцентные займы сотрудникам</t>
  </si>
  <si>
    <t>Краткосрочные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</si>
  <si>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</si>
  <si>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</si>
  <si>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</si>
  <si>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</si>
  <si>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Прочие краткосрочные активы</t>
  </si>
  <si>
    <t>Денежные средства и их эквиваленты</t>
  </si>
  <si>
    <t>ИТОГО АКТИВЫ</t>
  </si>
  <si>
    <t>АКТИВЫ</t>
  </si>
  <si>
    <t>КАПИТАЛ И ОБЯЗАТЕЛЬСТВА</t>
  </si>
  <si>
    <t xml:space="preserve">Капитал приходящийся на собственников </t>
  </si>
  <si>
    <t>материнской компании</t>
  </si>
  <si>
    <t>Резерв пересчета иностранной валюты</t>
  </si>
  <si>
    <t>Краткосрочные обязательства</t>
  </si>
  <si>
    <t>Торговая кредиторская задолженность</t>
  </si>
  <si>
    <t>Текущий подоходные налог к уплате</t>
  </si>
  <si>
    <t>Прочие краткосрочные обязательства</t>
  </si>
  <si>
    <t>ИТОГО КАПИТАЛ И ОБЯЗАТЕЛЬСТВА</t>
  </si>
  <si>
    <t xml:space="preserve">Доходы </t>
  </si>
  <si>
    <t>Себестоимость реализованных товаров</t>
  </si>
  <si>
    <t>Прибыль за отчетный год</t>
  </si>
  <si>
    <t>Курсовые разницы при пересчете отчетности зарубежных подразделений</t>
  </si>
  <si>
    <t>`</t>
  </si>
  <si>
    <t xml:space="preserve">Резерв на переоценку финансовых активов </t>
  </si>
  <si>
    <t>Базовая и разводненная, в отношении прибыли за отчетный год, приходящийся на собственников материнской компании</t>
  </si>
  <si>
    <t>Справочно: балансовая стоимость простой акции, тенге:</t>
  </si>
  <si>
    <t>Долгосрочные оценочные обязательства</t>
  </si>
  <si>
    <t>Краткосрочные оценочные обязательства</t>
  </si>
  <si>
    <t>Сальдо  на1.01.2013</t>
  </si>
  <si>
    <t>Сальдо  на 31.07.2013</t>
  </si>
  <si>
    <t xml:space="preserve"> В тыс.тенге</t>
  </si>
  <si>
    <t>неаудированно</t>
  </si>
  <si>
    <t>Нургазиев М.М.</t>
  </si>
  <si>
    <t>В тыс.тенге</t>
  </si>
  <si>
    <t>Приходится на собственников материнской компании</t>
  </si>
  <si>
    <t>Итого</t>
  </si>
  <si>
    <t>Прибыль/убыток за отчетный период</t>
  </si>
  <si>
    <t>Прочий совокупный доход/убыток</t>
  </si>
  <si>
    <t>Итого совокупный доход</t>
  </si>
  <si>
    <t>Прибыль/убыток от переоценки активов</t>
  </si>
  <si>
    <t>Прилагаемые примечания на страницах с 5 по 23 являются неотемлемой частью настоящей консолидированной отчетности.</t>
  </si>
  <si>
    <t>I. ОПЕРАЦИОННАЯ ДЕЯТЕЛЬНОСТЬ:</t>
  </si>
  <si>
    <t xml:space="preserve">1. Поступление денежных средств всего  </t>
  </si>
  <si>
    <t xml:space="preserve">в том числе:  </t>
  </si>
  <si>
    <t>реализация товаров</t>
  </si>
  <si>
    <t>авансы полученные</t>
  </si>
  <si>
    <t>вознаграждения</t>
  </si>
  <si>
    <t xml:space="preserve">прочие поступления </t>
  </si>
  <si>
    <t>2. Выбытие денежных средств всего</t>
  </si>
  <si>
    <t>платежи поставщикам за товары и услуги</t>
  </si>
  <si>
    <t>авансы выданные</t>
  </si>
  <si>
    <t>выплаты по заработной плате</t>
  </si>
  <si>
    <t>другие платежи в бюджет</t>
  </si>
  <si>
    <t>прочие выплаты</t>
  </si>
  <si>
    <t xml:space="preserve">II. ИНВЕСТИЦИОННАЯ ДЕЯТЕЛЬНОСТЬ: </t>
  </si>
  <si>
    <t xml:space="preserve"> 1. Поступление денежных средств всего  </t>
  </si>
  <si>
    <t xml:space="preserve">реализация основных средств </t>
  </si>
  <si>
    <t>прочие поступления</t>
  </si>
  <si>
    <t xml:space="preserve">приобретение основных средств </t>
  </si>
  <si>
    <t>приобретение нематериальных активов</t>
  </si>
  <si>
    <t>предоставление займов</t>
  </si>
  <si>
    <t>III. ФИНАНСОВАЯ ДЕЯТЕЛЬНОСТЬ:</t>
  </si>
  <si>
    <t>получение займов</t>
  </si>
  <si>
    <t>погашение займов</t>
  </si>
  <si>
    <t>прочие</t>
  </si>
  <si>
    <t>аудированно</t>
  </si>
  <si>
    <t>−</t>
  </si>
  <si>
    <t>Долгосрочные активы</t>
  </si>
  <si>
    <t>КОНСОЛИДИРОВАННЫЙ ОТЧЕТ О ФИНАНСОВОМ ПОЛОЖЕНИИ</t>
  </si>
  <si>
    <t>Уставный капитал</t>
  </si>
  <si>
    <t>КОНСОЛИДИРОВАННЫЙ ОТЧЕТ О СОВОКУПНОМ ДОХОДЕ</t>
  </si>
  <si>
    <t>Финансовый доход</t>
  </si>
  <si>
    <t>Итого совокупный доход за отчетный период, за вычетом налогов</t>
  </si>
  <si>
    <t>Приходящийся на:</t>
  </si>
  <si>
    <t>КОНСОЛИДИРОВАННЫЙ ОТЧЕТ ОБ ИЗМЕНЕНИЯХ В КАПИТАЛЕ</t>
  </si>
  <si>
    <t>КОНСОЛИДИРОВАННЫЙ ОТЧЕТ О ДВИЖЕНИИ ДЕНЕЖНЫХ СРЕДСТВ</t>
  </si>
  <si>
    <t>Прим.</t>
  </si>
  <si>
    <t>Консолидированная финансовая отчетность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</si>
  <si>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</si>
  <si>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</si>
  <si>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 деятельности</t>
  </si>
  <si>
    <t>Итого: Увеличение/уменьшение денежных средств</t>
  </si>
  <si>
    <t>на 31.12.2014</t>
  </si>
  <si>
    <t>Отрицательная курсовая разница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</si>
  <si>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</si>
  <si>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</si>
  <si>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Главный бухгалтер </t>
  </si>
  <si>
    <t>Сальдо на 1 января 2014 года</t>
  </si>
  <si>
    <t xml:space="preserve">Сальдо на 31 декабря 2014 года </t>
  </si>
  <si>
    <t>Прочие расходы</t>
  </si>
  <si>
    <t>АО "Рахат"</t>
  </si>
  <si>
    <t>По состоянию на 30 июня 2015 г.</t>
  </si>
  <si>
    <t>на 30.06.2015</t>
  </si>
  <si>
    <t>За период, закончившийся 30 июня 2015 г.</t>
  </si>
  <si>
    <t>за период, закончившийся 30 июня 2015 г.</t>
  </si>
  <si>
    <t xml:space="preserve">Сальдо на 30 июня 2015 года </t>
  </si>
  <si>
    <t>Долгосрочные банковские займы</t>
  </si>
  <si>
    <t>Финансовые затраты</t>
  </si>
  <si>
    <t xml:space="preserve">погашение предоставленных займов </t>
  </si>
  <si>
    <t>Исполнительный директор</t>
  </si>
  <si>
    <t>Ли Сок Рёл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</si>
</sst>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_ ;[Red]\-#,##0\ "/>
    <numFmt numFmtId="173" formatCode="#,##0_ ;[Red]\(\-#,##0\)\ "/>
    <numFmt numFmtId="174" formatCode="#,##0_ ;[Red]\(#,##0\)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_-* #,##0.0_р_._-;\-* #,##0.0_р_._-;_-* &quot;-&quot;??_р_._-;_-@_-"/>
    <numFmt numFmtId="181" formatCode="_-* #,##0_р_._-;\-* #,##0_р_._-;_-* &quot;-&quot;??_р_._-;_-@_-"/>
    <numFmt numFmtId="182" formatCode="#,##0.00_ ;[Red]\-#,##0.00\ "/>
    <numFmt numFmtId="183" formatCode="#,##0.0"/>
    <numFmt numFmtId="184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8" fillId="2" borderId="0" xfId="0" applyNumberFormat="1" applyFont="1" applyFill="1" applyBorder="1" applyAlignment="1">
      <alignment horizontal="center"/>
    </xf>
    <xf numFmtId="17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72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horizontal="right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0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wrapText="1"/>
    </xf>
    <xf numFmtId="3" fontId="6" fillId="2" borderId="12" xfId="0" applyNumberFormat="1" applyFont="1" applyFill="1" applyBorder="1" applyAlignment="1">
      <alignment vertical="center"/>
    </xf>
    <xf numFmtId="17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vertical="center" wrapText="1"/>
    </xf>
    <xf numFmtId="3" fontId="7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3" fontId="7" fillId="2" borderId="0" xfId="0" applyNumberFormat="1" applyFont="1" applyFill="1" applyAlignment="1">
      <alignment horizontal="right"/>
    </xf>
    <xf numFmtId="3" fontId="10" fillId="2" borderId="0" xfId="0" applyNumberFormat="1" applyFont="1" applyFill="1" applyBorder="1" applyAlignment="1">
      <alignment/>
    </xf>
    <xf numFmtId="0" fontId="6" fillId="25" borderId="0" xfId="0" applyFont="1" applyFill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right" vertical="center"/>
    </xf>
    <xf numFmtId="3" fontId="6" fillId="25" borderId="1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7" fillId="25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vertical="center"/>
    </xf>
    <xf numFmtId="0" fontId="7" fillId="26" borderId="0" xfId="0" applyFont="1" applyFill="1" applyAlignment="1">
      <alignment vertical="center" wrapText="1"/>
    </xf>
    <xf numFmtId="0" fontId="7" fillId="26" borderId="0" xfId="0" applyFont="1" applyFill="1" applyAlignment="1">
      <alignment vertical="center"/>
    </xf>
    <xf numFmtId="181" fontId="7" fillId="26" borderId="0" xfId="6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3" fontId="6" fillId="25" borderId="0" xfId="0" applyNumberFormat="1" applyFont="1" applyFill="1" applyBorder="1" applyAlignment="1">
      <alignment horizontal="right" vertical="center"/>
    </xf>
    <xf numFmtId="3" fontId="6" fillId="25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vertical="center" wrapText="1"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10" fillId="25" borderId="0" xfId="0" applyFont="1" applyFill="1" applyAlignment="1">
      <alignment/>
    </xf>
    <xf numFmtId="3" fontId="6" fillId="25" borderId="0" xfId="0" applyNumberFormat="1" applyFont="1" applyFill="1" applyAlignment="1">
      <alignment/>
    </xf>
    <xf numFmtId="0" fontId="9" fillId="25" borderId="0" xfId="0" applyFont="1" applyFill="1" applyAlignment="1">
      <alignment horizontal="left"/>
    </xf>
    <xf numFmtId="14" fontId="7" fillId="25" borderId="11" xfId="0" applyNumberFormat="1" applyFont="1" applyFill="1" applyBorder="1" applyAlignment="1">
      <alignment horizontal="right" vertical="top" wrapText="1"/>
    </xf>
    <xf numFmtId="0" fontId="6" fillId="25" borderId="0" xfId="0" applyFont="1" applyFill="1" applyAlignment="1">
      <alignment horizontal="left" wrapText="1"/>
    </xf>
    <xf numFmtId="3" fontId="7" fillId="25" borderId="0" xfId="0" applyNumberFormat="1" applyFont="1" applyFill="1" applyAlignment="1">
      <alignment horizontal="left" vertical="top" wrapText="1"/>
    </xf>
    <xf numFmtId="0" fontId="7" fillId="25" borderId="0" xfId="0" applyFont="1" applyFill="1" applyAlignment="1">
      <alignment wrapText="1"/>
    </xf>
    <xf numFmtId="174" fontId="6" fillId="25" borderId="0" xfId="0" applyNumberFormat="1" applyFont="1" applyFill="1" applyBorder="1" applyAlignment="1">
      <alignment vertical="center"/>
    </xf>
    <xf numFmtId="174" fontId="7" fillId="25" borderId="0" xfId="0" applyNumberFormat="1" applyFont="1" applyFill="1" applyBorder="1" applyAlignment="1">
      <alignment vertical="center"/>
    </xf>
    <xf numFmtId="3" fontId="10" fillId="25" borderId="0" xfId="0" applyNumberFormat="1" applyFont="1" applyFill="1" applyAlignment="1">
      <alignment/>
    </xf>
    <xf numFmtId="0" fontId="6" fillId="25" borderId="0" xfId="0" applyFont="1" applyFill="1" applyAlignment="1">
      <alignment wrapText="1"/>
    </xf>
    <xf numFmtId="174" fontId="7" fillId="25" borderId="11" xfId="0" applyNumberFormat="1" applyFont="1" applyFill="1" applyBorder="1" applyAlignment="1">
      <alignment horizontal="right" vertical="center"/>
    </xf>
    <xf numFmtId="0" fontId="6" fillId="25" borderId="11" xfId="0" applyFont="1" applyFill="1" applyBorder="1" applyAlignment="1">
      <alignment horizontal="left" wrapText="1" indent="4"/>
    </xf>
    <xf numFmtId="0" fontId="7" fillId="25" borderId="0" xfId="0" applyFont="1" applyFill="1" applyAlignment="1">
      <alignment horizontal="left" wrapText="1" indent="8"/>
    </xf>
    <xf numFmtId="0" fontId="7" fillId="25" borderId="0" xfId="0" applyFont="1" applyFill="1" applyAlignment="1">
      <alignment horizontal="left" wrapText="1" indent="4"/>
    </xf>
    <xf numFmtId="0" fontId="7" fillId="25" borderId="10" xfId="0" applyFont="1" applyFill="1" applyBorder="1" applyAlignment="1">
      <alignment horizontal="left" wrapText="1" indent="4"/>
    </xf>
    <xf numFmtId="3" fontId="6" fillId="25" borderId="0" xfId="0" applyNumberFormat="1" applyFont="1" applyFill="1" applyAlignment="1">
      <alignment horizontal="right" wrapText="1"/>
    </xf>
    <xf numFmtId="0" fontId="6" fillId="25" borderId="0" xfId="0" applyFont="1" applyFill="1" applyAlignment="1">
      <alignment horizontal="left"/>
    </xf>
    <xf numFmtId="0" fontId="10" fillId="25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0" fontId="7" fillId="25" borderId="0" xfId="0" applyFont="1" applyFill="1" applyAlignment="1">
      <alignment horizontal="left" vertical="top" wrapText="1"/>
    </xf>
    <xf numFmtId="0" fontId="9" fillId="25" borderId="0" xfId="0" applyFont="1" applyFill="1" applyAlignment="1">
      <alignment/>
    </xf>
    <xf numFmtId="0" fontId="7" fillId="25" borderId="0" xfId="0" applyFont="1" applyFill="1" applyAlignment="1">
      <alignment horizontal="left"/>
    </xf>
    <xf numFmtId="43" fontId="6" fillId="25" borderId="0" xfId="62" applyFont="1" applyFill="1" applyAlignment="1">
      <alignment horizontal="left" vertical="center"/>
    </xf>
    <xf numFmtId="3" fontId="6" fillId="25" borderId="0" xfId="0" applyNumberFormat="1" applyFont="1" applyFill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181" fontId="9" fillId="2" borderId="0" xfId="62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81" fontId="7" fillId="2" borderId="0" xfId="62" applyNumberFormat="1" applyFont="1" applyFill="1" applyAlignment="1">
      <alignment vertical="center"/>
    </xf>
    <xf numFmtId="0" fontId="13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174" fontId="7" fillId="25" borderId="13" xfId="0" applyNumberFormat="1" applyFont="1" applyFill="1" applyBorder="1" applyAlignment="1">
      <alignment horizontal="right" vertical="center"/>
    </xf>
    <xf numFmtId="181" fontId="15" fillId="2" borderId="0" xfId="62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81" fontId="6" fillId="2" borderId="0" xfId="62" applyNumberFormat="1" applyFont="1" applyFill="1" applyAlignment="1">
      <alignment vertical="center"/>
    </xf>
    <xf numFmtId="174" fontId="6" fillId="25" borderId="13" xfId="0" applyNumberFormat="1" applyFont="1" applyFill="1" applyBorder="1" applyAlignment="1">
      <alignment horizontal="right" vertical="center"/>
    </xf>
    <xf numFmtId="181" fontId="7" fillId="2" borderId="0" xfId="62" applyNumberFormat="1" applyFont="1" applyFill="1" applyAlignment="1">
      <alignment horizontal="right" vertical="center"/>
    </xf>
    <xf numFmtId="181" fontId="9" fillId="2" borderId="0" xfId="62" applyNumberFormat="1" applyFont="1" applyFill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181" fontId="17" fillId="2" borderId="0" xfId="62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/>
    </xf>
    <xf numFmtId="0" fontId="9" fillId="2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7" fillId="25" borderId="0" xfId="0" applyFont="1" applyFill="1" applyAlignment="1">
      <alignment horizontal="left" vertical="center"/>
    </xf>
    <xf numFmtId="14" fontId="9" fillId="25" borderId="11" xfId="0" applyNumberFormat="1" applyFont="1" applyFill="1" applyBorder="1" applyAlignment="1">
      <alignment horizontal="left" vertical="top" wrapText="1"/>
    </xf>
    <xf numFmtId="0" fontId="6" fillId="25" borderId="0" xfId="0" applyFont="1" applyFill="1" applyAlignment="1">
      <alignment horizontal="left" vertical="center" wrapText="1"/>
    </xf>
    <xf numFmtId="3" fontId="6" fillId="25" borderId="10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5" borderId="11" xfId="0" applyFont="1" applyFill="1" applyBorder="1" applyAlignment="1">
      <alignment wrapText="1"/>
    </xf>
    <xf numFmtId="0" fontId="6" fillId="25" borderId="11" xfId="0" applyFont="1" applyFill="1" applyBorder="1" applyAlignment="1">
      <alignment horizontal="left" wrapText="1"/>
    </xf>
    <xf numFmtId="0" fontId="6" fillId="25" borderId="12" xfId="0" applyFont="1" applyFill="1" applyBorder="1" applyAlignment="1">
      <alignment horizontal="left" wrapText="1" indent="4"/>
    </xf>
    <xf numFmtId="174" fontId="7" fillId="0" borderId="13" xfId="0" applyNumberFormat="1" applyFont="1" applyFill="1" applyBorder="1" applyAlignment="1">
      <alignment horizontal="right" vertical="center"/>
    </xf>
    <xf numFmtId="3" fontId="7" fillId="25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184" fontId="7" fillId="0" borderId="0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181" fontId="7" fillId="2" borderId="0" xfId="6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181" fontId="7" fillId="25" borderId="0" xfId="60" applyNumberFormat="1" applyFont="1" applyFill="1" applyBorder="1" applyAlignment="1">
      <alignment vertical="center"/>
    </xf>
    <xf numFmtId="0" fontId="6" fillId="2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6" fillId="0" borderId="0" xfId="0" applyFont="1" applyFill="1" applyAlignment="1">
      <alignment/>
    </xf>
    <xf numFmtId="14" fontId="6" fillId="0" borderId="11" xfId="0" applyNumberFormat="1" applyFont="1" applyFill="1" applyBorder="1" applyAlignment="1">
      <alignment horizontal="right" vertical="top" wrapText="1"/>
    </xf>
    <xf numFmtId="181" fontId="7" fillId="25" borderId="0" xfId="60" applyNumberFormat="1" applyFont="1" applyFill="1" applyAlignment="1">
      <alignment horizontal="right" wrapText="1"/>
    </xf>
    <xf numFmtId="181" fontId="7" fillId="25" borderId="10" xfId="60" applyNumberFormat="1" applyFont="1" applyFill="1" applyBorder="1" applyAlignment="1">
      <alignment horizontal="right" wrapText="1"/>
    </xf>
    <xf numFmtId="174" fontId="7" fillId="25" borderId="0" xfId="0" applyNumberFormat="1" applyFont="1" applyFill="1" applyAlignment="1">
      <alignment wrapText="1"/>
    </xf>
    <xf numFmtId="174" fontId="6" fillId="0" borderId="12" xfId="0" applyNumberFormat="1" applyFont="1" applyFill="1" applyBorder="1" applyAlignment="1">
      <alignment horizontal="right"/>
    </xf>
    <xf numFmtId="174" fontId="7" fillId="25" borderId="1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vertical="center"/>
    </xf>
    <xf numFmtId="174" fontId="6" fillId="25" borderId="11" xfId="0" applyNumberFormat="1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81" fontId="7" fillId="0" borderId="10" xfId="6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74" fontId="6" fillId="0" borderId="14" xfId="0" applyNumberFormat="1" applyFont="1" applyFill="1" applyBorder="1" applyAlignment="1">
      <alignment horizontal="right"/>
    </xf>
    <xf numFmtId="0" fontId="6" fillId="25" borderId="10" xfId="0" applyFont="1" applyFill="1" applyBorder="1" applyAlignment="1">
      <alignment horizontal="right" vertical="center"/>
    </xf>
    <xf numFmtId="0" fontId="6" fillId="25" borderId="0" xfId="0" applyFont="1" applyFill="1" applyAlignment="1">
      <alignment horizontal="left" vertical="center" wrapText="1"/>
    </xf>
    <xf numFmtId="0" fontId="6" fillId="25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0" fontId="6" fillId="25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5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left" vertical="center" wrapText="1"/>
    </xf>
    <xf numFmtId="0" fontId="7" fillId="25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2" fillId="2" borderId="15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showGridLines="0" zoomScale="80" zoomScaleNormal="80" zoomScalePageLayoutView="0" workbookViewId="0" topLeftCell="A1">
      <selection activeCell="B3" sqref="B3:F3"/>
    </sheetView>
  </sheetViews>
  <sheetFormatPr defaultColWidth="9.00390625" defaultRowHeight="12.75"/>
  <cols>
    <col min="1" max="1" width="1.75390625" style="10" customWidth="1"/>
    <col min="2" max="2" width="55.25390625" style="55" customWidth="1"/>
    <col min="3" max="3" width="10.875" style="2" customWidth="1"/>
    <col min="4" max="4" width="15.625" style="63" customWidth="1"/>
    <col min="5" max="5" width="1.875" style="54" customWidth="1"/>
    <col min="6" max="6" width="15.125" style="63" customWidth="1"/>
    <col min="7" max="7" width="9.75390625" style="64" bestFit="1" customWidth="1"/>
    <col min="8" max="8" width="10.625" style="9" customWidth="1"/>
    <col min="9" max="9" width="21.375" style="9" customWidth="1"/>
    <col min="10" max="16384" width="9.125" style="10" customWidth="1"/>
  </cols>
  <sheetData>
    <row r="1" spans="2:9" s="7" customFormat="1" ht="12.75">
      <c r="B1" s="1" t="s">
        <v>114</v>
      </c>
      <c r="C1" s="186"/>
      <c r="D1" s="3"/>
      <c r="E1" s="4"/>
      <c r="F1" s="63" t="s">
        <v>101</v>
      </c>
      <c r="G1" s="5"/>
      <c r="H1" s="6"/>
      <c r="I1" s="6"/>
    </row>
    <row r="2" spans="2:9" s="7" customFormat="1" ht="12.75">
      <c r="B2" s="1"/>
      <c r="C2" s="2"/>
      <c r="D2" s="3"/>
      <c r="E2" s="4"/>
      <c r="F2" s="3"/>
      <c r="G2" s="5"/>
      <c r="H2" s="6"/>
      <c r="I2" s="6"/>
    </row>
    <row r="3" spans="2:7" ht="12.75">
      <c r="B3" s="241" t="s">
        <v>92</v>
      </c>
      <c r="C3" s="241"/>
      <c r="D3" s="242"/>
      <c r="E3" s="242"/>
      <c r="F3" s="242"/>
      <c r="G3" s="8"/>
    </row>
    <row r="4" spans="2:7" ht="12.75">
      <c r="B4" s="181"/>
      <c r="C4" s="181"/>
      <c r="D4" s="170"/>
      <c r="E4" s="170"/>
      <c r="F4" s="170"/>
      <c r="G4" s="8"/>
    </row>
    <row r="5" spans="2:7" ht="12.75">
      <c r="B5" s="243" t="s">
        <v>115</v>
      </c>
      <c r="C5" s="243"/>
      <c r="D5" s="243"/>
      <c r="E5" s="243"/>
      <c r="F5" s="243"/>
      <c r="G5" s="8"/>
    </row>
    <row r="6" spans="2:7" ht="12" customHeight="1">
      <c r="B6" s="11"/>
      <c r="C6" s="12"/>
      <c r="D6" s="13"/>
      <c r="E6" s="14"/>
      <c r="F6" s="13"/>
      <c r="G6" s="8"/>
    </row>
    <row r="7" spans="2:7" ht="12" customHeight="1">
      <c r="B7" s="11"/>
      <c r="C7" s="12"/>
      <c r="D7" s="13"/>
      <c r="E7" s="14"/>
      <c r="F7" s="13"/>
      <c r="G7" s="15"/>
    </row>
    <row r="8" spans="2:7" ht="12" customHeight="1">
      <c r="B8" s="16"/>
      <c r="C8" s="12"/>
      <c r="D8" s="17" t="s">
        <v>55</v>
      </c>
      <c r="E8" s="14"/>
      <c r="F8" s="17" t="s">
        <v>89</v>
      </c>
      <c r="G8" s="15"/>
    </row>
    <row r="9" spans="2:9" s="23" customFormat="1" ht="12.75">
      <c r="B9" s="176" t="s">
        <v>54</v>
      </c>
      <c r="C9" s="18" t="s">
        <v>100</v>
      </c>
      <c r="D9" s="19" t="s">
        <v>116</v>
      </c>
      <c r="E9" s="20"/>
      <c r="F9" s="19" t="s">
        <v>106</v>
      </c>
      <c r="G9" s="21"/>
      <c r="H9" s="22"/>
      <c r="I9" s="22"/>
    </row>
    <row r="10" spans="2:9" s="23" customFormat="1" ht="12.75">
      <c r="B10" s="246" t="s">
        <v>32</v>
      </c>
      <c r="C10" s="12"/>
      <c r="D10" s="25"/>
      <c r="E10" s="26"/>
      <c r="F10" s="25"/>
      <c r="G10" s="27"/>
      <c r="H10" s="22"/>
      <c r="I10" s="22"/>
    </row>
    <row r="11" spans="2:9" s="23" customFormat="1" ht="12.75">
      <c r="B11" s="247"/>
      <c r="C11" s="12"/>
      <c r="D11" s="29"/>
      <c r="E11" s="30"/>
      <c r="F11" s="29"/>
      <c r="G11" s="27"/>
      <c r="H11" s="22"/>
      <c r="I11" s="22"/>
    </row>
    <row r="12" spans="2:9" s="23" customFormat="1" ht="12.75">
      <c r="B12" s="24" t="s">
        <v>91</v>
      </c>
      <c r="C12" s="12"/>
      <c r="D12" s="115"/>
      <c r="E12" s="26"/>
      <c r="F12" s="25"/>
      <c r="G12" s="27"/>
      <c r="H12" s="22"/>
      <c r="I12" s="22"/>
    </row>
    <row r="13" spans="2:9" s="23" customFormat="1" ht="12.75">
      <c r="B13" s="28" t="s">
        <v>20</v>
      </c>
      <c r="C13" s="12">
        <v>6</v>
      </c>
      <c r="D13" s="110">
        <v>8909004</v>
      </c>
      <c r="E13" s="32"/>
      <c r="F13" s="31">
        <v>7784489</v>
      </c>
      <c r="G13" s="33"/>
      <c r="H13" s="22"/>
      <c r="I13" s="22"/>
    </row>
    <row r="14" spans="2:9" s="23" customFormat="1" ht="12.75">
      <c r="B14" s="28" t="s">
        <v>21</v>
      </c>
      <c r="C14" s="12"/>
      <c r="D14" s="195">
        <v>77275</v>
      </c>
      <c r="E14" s="32"/>
      <c r="F14" s="34">
        <v>72782</v>
      </c>
      <c r="G14" s="33"/>
      <c r="H14" s="22"/>
      <c r="I14" s="22"/>
    </row>
    <row r="15" spans="2:9" s="23" customFormat="1" ht="12.75">
      <c r="B15" s="28" t="s">
        <v>22</v>
      </c>
      <c r="C15" s="12">
        <v>10</v>
      </c>
      <c r="D15" s="195">
        <v>517417</v>
      </c>
      <c r="E15" s="32"/>
      <c r="F15" s="34">
        <v>436246</v>
      </c>
      <c r="G15" s="33"/>
      <c r="H15" s="22"/>
      <c r="I15" s="22"/>
    </row>
    <row r="16" spans="2:9" s="23" customFormat="1" ht="12.75">
      <c r="B16" s="35" t="s">
        <v>23</v>
      </c>
      <c r="C16" s="36">
        <v>7</v>
      </c>
      <c r="D16" s="111">
        <v>6404</v>
      </c>
      <c r="E16" s="38"/>
      <c r="F16" s="37">
        <v>12971</v>
      </c>
      <c r="G16" s="33"/>
      <c r="H16" s="22"/>
      <c r="I16" s="22"/>
    </row>
    <row r="17" spans="2:9" s="23" customFormat="1" ht="12.75">
      <c r="B17" s="39"/>
      <c r="C17" s="12"/>
      <c r="D17" s="115">
        <f>SUM(D13:D16)</f>
        <v>9510100</v>
      </c>
      <c r="E17" s="40"/>
      <c r="F17" s="25">
        <f>SUM(F13:F16)</f>
        <v>8306488</v>
      </c>
      <c r="G17" s="33"/>
      <c r="H17" s="22"/>
      <c r="I17" s="22"/>
    </row>
    <row r="18" spans="2:9" s="23" customFormat="1" ht="12.75">
      <c r="B18" s="24"/>
      <c r="C18" s="12"/>
      <c r="D18" s="115"/>
      <c r="E18" s="40"/>
      <c r="F18" s="25"/>
      <c r="G18" s="33"/>
      <c r="H18" s="22"/>
      <c r="I18" s="22"/>
    </row>
    <row r="19" spans="2:9" s="23" customFormat="1" ht="12.75">
      <c r="B19" s="24" t="s">
        <v>24</v>
      </c>
      <c r="C19" s="12"/>
      <c r="D19" s="115"/>
      <c r="E19" s="40"/>
      <c r="F19" s="25"/>
      <c r="G19" s="33"/>
      <c r="H19" s="22"/>
      <c r="I19" s="22"/>
    </row>
    <row r="20" spans="2:9" s="23" customFormat="1" ht="12.75">
      <c r="B20" s="41" t="s">
        <v>25</v>
      </c>
      <c r="C20" s="12">
        <v>8</v>
      </c>
      <c r="D20" s="110">
        <v>8708616</v>
      </c>
      <c r="E20" s="32"/>
      <c r="F20" s="31">
        <v>8786772</v>
      </c>
      <c r="G20" s="33"/>
      <c r="H20" s="22"/>
      <c r="I20" s="22"/>
    </row>
    <row r="21" spans="2:9" s="23" customFormat="1" ht="12.75">
      <c r="B21" s="41" t="s">
        <v>26</v>
      </c>
      <c r="C21" s="12">
        <v>9</v>
      </c>
      <c r="D21" s="110">
        <v>1250936</v>
      </c>
      <c r="E21" s="32"/>
      <c r="F21" s="31">
        <v>286138</v>
      </c>
      <c r="G21" s="33"/>
      <c r="H21" s="22"/>
      <c r="I21" s="22"/>
    </row>
    <row r="22" spans="2:9" s="23" customFormat="1" ht="12.75">
      <c r="B22" s="41" t="s">
        <v>27</v>
      </c>
      <c r="C22" s="12">
        <v>10</v>
      </c>
      <c r="D22" s="110">
        <v>478007</v>
      </c>
      <c r="E22" s="32"/>
      <c r="F22" s="31">
        <v>622659</v>
      </c>
      <c r="G22" s="33"/>
      <c r="H22" s="22"/>
      <c r="I22" s="22"/>
    </row>
    <row r="23" spans="2:9" s="23" customFormat="1" ht="12.75">
      <c r="B23" s="41" t="s">
        <v>28</v>
      </c>
      <c r="C23" s="12"/>
      <c r="D23" s="110">
        <v>115866</v>
      </c>
      <c r="E23" s="32"/>
      <c r="F23" s="31">
        <v>34287</v>
      </c>
      <c r="G23" s="33"/>
      <c r="H23" s="22"/>
      <c r="I23" s="22"/>
    </row>
    <row r="24" spans="2:9" s="23" customFormat="1" ht="12.75">
      <c r="B24" s="41" t="s">
        <v>29</v>
      </c>
      <c r="C24" s="12">
        <v>11</v>
      </c>
      <c r="D24" s="110">
        <v>411268</v>
      </c>
      <c r="E24" s="32"/>
      <c r="F24" s="31">
        <v>364860</v>
      </c>
      <c r="G24" s="33"/>
      <c r="H24" s="22"/>
      <c r="I24" s="22"/>
    </row>
    <row r="25" spans="2:9" s="23" customFormat="1" ht="12.75">
      <c r="B25" s="42" t="s">
        <v>30</v>
      </c>
      <c r="C25" s="36">
        <v>12</v>
      </c>
      <c r="D25" s="111">
        <v>2160465</v>
      </c>
      <c r="E25" s="38"/>
      <c r="F25" s="37">
        <v>3264126</v>
      </c>
      <c r="G25" s="33"/>
      <c r="H25" s="22"/>
      <c r="I25" s="22"/>
    </row>
    <row r="26" spans="2:9" s="23" customFormat="1" ht="12.75">
      <c r="B26" s="171"/>
      <c r="C26" s="18"/>
      <c r="D26" s="196">
        <f>SUM(D20:D25)</f>
        <v>13125158</v>
      </c>
      <c r="E26" s="172"/>
      <c r="F26" s="172">
        <f>SUM(F20:F25)</f>
        <v>13358842</v>
      </c>
      <c r="G26" s="33"/>
      <c r="H26" s="22"/>
      <c r="I26" s="22"/>
    </row>
    <row r="27" spans="2:9" s="23" customFormat="1" ht="12.75">
      <c r="B27" s="41"/>
      <c r="C27" s="12"/>
      <c r="D27" s="110"/>
      <c r="E27" s="32"/>
      <c r="F27" s="31"/>
      <c r="G27" s="33"/>
      <c r="H27" s="22"/>
      <c r="I27" s="22"/>
    </row>
    <row r="28" spans="2:9" s="48" customFormat="1" ht="13.5" thickBot="1">
      <c r="B28" s="43" t="s">
        <v>31</v>
      </c>
      <c r="C28" s="44"/>
      <c r="D28" s="197">
        <f>D17+D26+D18</f>
        <v>22635258</v>
      </c>
      <c r="E28" s="46"/>
      <c r="F28" s="45">
        <f>F17+F26</f>
        <v>21665330</v>
      </c>
      <c r="G28" s="33"/>
      <c r="H28" s="47"/>
      <c r="I28" s="47"/>
    </row>
    <row r="29" spans="2:9" s="23" customFormat="1" ht="12.75">
      <c r="B29" s="41"/>
      <c r="C29" s="12"/>
      <c r="D29" s="31"/>
      <c r="E29" s="32"/>
      <c r="F29" s="31"/>
      <c r="G29" s="33"/>
      <c r="H29" s="22"/>
      <c r="I29" s="22"/>
    </row>
    <row r="30" spans="2:9" s="23" customFormat="1" ht="21" customHeight="1">
      <c r="B30" s="24" t="s">
        <v>33</v>
      </c>
      <c r="C30" s="12"/>
      <c r="D30" s="29"/>
      <c r="E30" s="32"/>
      <c r="F30" s="29"/>
      <c r="G30" s="33"/>
      <c r="H30" s="22"/>
      <c r="I30" s="22"/>
    </row>
    <row r="31" spans="2:9" s="23" customFormat="1" ht="12" customHeight="1">
      <c r="B31" s="24" t="s">
        <v>34</v>
      </c>
      <c r="C31" s="12"/>
      <c r="D31" s="29"/>
      <c r="E31" s="32"/>
      <c r="F31" s="29"/>
      <c r="G31" s="33"/>
      <c r="H31" s="22"/>
      <c r="I31" s="22"/>
    </row>
    <row r="32" spans="2:9" s="48" customFormat="1" ht="12.75">
      <c r="B32" s="24" t="s">
        <v>35</v>
      </c>
      <c r="C32" s="12"/>
      <c r="D32" s="25"/>
      <c r="E32" s="40"/>
      <c r="F32" s="25"/>
      <c r="G32" s="33"/>
      <c r="H32" s="47"/>
      <c r="I32" s="47"/>
    </row>
    <row r="33" spans="2:9" s="23" customFormat="1" ht="12.75">
      <c r="B33" s="28" t="s">
        <v>93</v>
      </c>
      <c r="C33" s="12">
        <v>13</v>
      </c>
      <c r="D33" s="193">
        <v>900000</v>
      </c>
      <c r="E33" s="32"/>
      <c r="F33" s="29">
        <v>900000</v>
      </c>
      <c r="G33" s="33"/>
      <c r="H33" s="22"/>
      <c r="I33" s="22"/>
    </row>
    <row r="34" spans="2:9" s="23" customFormat="1" ht="12.75">
      <c r="B34" s="28" t="s">
        <v>1</v>
      </c>
      <c r="C34" s="12">
        <v>13</v>
      </c>
      <c r="D34" s="193">
        <v>180000</v>
      </c>
      <c r="E34" s="32"/>
      <c r="F34" s="29">
        <v>180000</v>
      </c>
      <c r="G34" s="33"/>
      <c r="H34" s="22"/>
      <c r="I34" s="22"/>
    </row>
    <row r="35" spans="2:9" s="23" customFormat="1" ht="12.75">
      <c r="B35" s="28" t="s">
        <v>36</v>
      </c>
      <c r="C35" s="12">
        <v>13</v>
      </c>
      <c r="D35" s="92">
        <v>-32982</v>
      </c>
      <c r="E35" s="32"/>
      <c r="F35" s="49">
        <v>-22936</v>
      </c>
      <c r="G35" s="33"/>
      <c r="H35" s="22"/>
      <c r="I35" s="22"/>
    </row>
    <row r="36" spans="2:9" s="23" customFormat="1" ht="12.75" hidden="1">
      <c r="B36" s="28" t="s">
        <v>47</v>
      </c>
      <c r="C36" s="12"/>
      <c r="D36" s="193">
        <v>0</v>
      </c>
      <c r="E36" s="32"/>
      <c r="F36" s="29"/>
      <c r="G36" s="33"/>
      <c r="H36" s="22"/>
      <c r="I36" s="22"/>
    </row>
    <row r="37" spans="2:9" s="23" customFormat="1" ht="12.75">
      <c r="B37" s="35" t="s">
        <v>6</v>
      </c>
      <c r="C37" s="36"/>
      <c r="D37" s="194">
        <v>19283015</v>
      </c>
      <c r="E37" s="38"/>
      <c r="F37" s="50">
        <v>18229659</v>
      </c>
      <c r="G37" s="33"/>
      <c r="H37" s="22"/>
      <c r="I37" s="22"/>
    </row>
    <row r="38" spans="2:9" s="23" customFormat="1" ht="12.75">
      <c r="B38" s="39"/>
      <c r="C38" s="12"/>
      <c r="D38" s="115">
        <f>SUM(D33:D37)</f>
        <v>20330033</v>
      </c>
      <c r="E38" s="40"/>
      <c r="F38" s="25">
        <f>SUM(F33:F37)</f>
        <v>19286723</v>
      </c>
      <c r="G38" s="33"/>
      <c r="H38" s="22"/>
      <c r="I38" s="22"/>
    </row>
    <row r="39" spans="2:9" s="23" customFormat="1" ht="12.75">
      <c r="B39" s="58" t="s">
        <v>18</v>
      </c>
      <c r="C39" s="36"/>
      <c r="D39" s="194">
        <v>50</v>
      </c>
      <c r="E39" s="38"/>
      <c r="F39" s="50">
        <v>44</v>
      </c>
      <c r="G39" s="33"/>
      <c r="H39" s="22"/>
      <c r="I39" s="22"/>
    </row>
    <row r="40" spans="2:9" s="48" customFormat="1" ht="13.5" thickBot="1">
      <c r="B40" s="51" t="s">
        <v>5</v>
      </c>
      <c r="C40" s="44"/>
      <c r="D40" s="202">
        <f>D38+D39</f>
        <v>20330083</v>
      </c>
      <c r="E40" s="46"/>
      <c r="F40" s="52">
        <f>F38+F39</f>
        <v>19286767</v>
      </c>
      <c r="G40" s="33"/>
      <c r="H40" s="47"/>
      <c r="I40" s="47"/>
    </row>
    <row r="41" spans="2:9" s="23" customFormat="1" ht="12.75">
      <c r="B41" s="28"/>
      <c r="C41" s="12"/>
      <c r="D41" s="193"/>
      <c r="E41" s="32"/>
      <c r="F41" s="29"/>
      <c r="G41" s="33"/>
      <c r="H41" s="22"/>
      <c r="I41" s="22"/>
    </row>
    <row r="42" spans="2:9" s="23" customFormat="1" ht="12.75">
      <c r="B42" s="24" t="s">
        <v>4</v>
      </c>
      <c r="C42" s="12"/>
      <c r="D42" s="193"/>
      <c r="E42" s="32"/>
      <c r="F42" s="29"/>
      <c r="G42" s="33"/>
      <c r="H42" s="22"/>
      <c r="I42" s="22"/>
    </row>
    <row r="43" spans="2:9" s="23" customFormat="1" ht="12.75">
      <c r="B43" s="28" t="s">
        <v>120</v>
      </c>
      <c r="C43" s="12">
        <v>14</v>
      </c>
      <c r="D43" s="193">
        <v>273368</v>
      </c>
      <c r="E43" s="32"/>
      <c r="F43" s="201" t="s">
        <v>90</v>
      </c>
      <c r="G43" s="33"/>
      <c r="H43" s="22"/>
      <c r="I43" s="22"/>
    </row>
    <row r="44" spans="2:9" s="23" customFormat="1" ht="12.75">
      <c r="B44" s="28" t="s">
        <v>19</v>
      </c>
      <c r="C44" s="12"/>
      <c r="D44" s="193">
        <v>658347</v>
      </c>
      <c r="E44" s="32"/>
      <c r="F44" s="29">
        <v>658324</v>
      </c>
      <c r="G44" s="33"/>
      <c r="H44" s="22"/>
      <c r="I44" s="22"/>
    </row>
    <row r="45" spans="2:9" s="23" customFormat="1" ht="12.75">
      <c r="B45" s="35" t="s">
        <v>50</v>
      </c>
      <c r="C45" s="36">
        <v>17</v>
      </c>
      <c r="D45" s="194">
        <v>185206</v>
      </c>
      <c r="E45" s="38"/>
      <c r="F45" s="50">
        <v>185214</v>
      </c>
      <c r="G45" s="33"/>
      <c r="H45" s="22"/>
      <c r="I45" s="22"/>
    </row>
    <row r="46" spans="2:9" s="23" customFormat="1" ht="12.75">
      <c r="B46" s="39"/>
      <c r="C46" s="12"/>
      <c r="D46" s="115">
        <f>SUM(D43:D45)</f>
        <v>1116921</v>
      </c>
      <c r="E46" s="40"/>
      <c r="F46" s="25">
        <f>F44+F45</f>
        <v>843538</v>
      </c>
      <c r="G46" s="33"/>
      <c r="H46" s="22"/>
      <c r="I46" s="22"/>
    </row>
    <row r="47" spans="2:9" s="23" customFormat="1" ht="12.75">
      <c r="B47" s="39"/>
      <c r="C47" s="12"/>
      <c r="D47" s="115"/>
      <c r="E47" s="40"/>
      <c r="F47" s="25"/>
      <c r="G47" s="33"/>
      <c r="H47" s="22"/>
      <c r="I47" s="22"/>
    </row>
    <row r="48" spans="2:7" ht="12.75">
      <c r="B48" s="1" t="s">
        <v>37</v>
      </c>
      <c r="D48" s="192"/>
      <c r="F48" s="53"/>
      <c r="G48" s="33"/>
    </row>
    <row r="49" spans="2:7" ht="12.75">
      <c r="B49" s="55" t="s">
        <v>38</v>
      </c>
      <c r="C49" s="2">
        <v>15</v>
      </c>
      <c r="D49" s="192">
        <v>349228</v>
      </c>
      <c r="F49" s="53">
        <v>303161</v>
      </c>
      <c r="G49" s="33"/>
    </row>
    <row r="50" spans="2:7" ht="12.75">
      <c r="B50" s="55" t="s">
        <v>2</v>
      </c>
      <c r="D50" s="192">
        <v>41529</v>
      </c>
      <c r="F50" s="53">
        <v>127363</v>
      </c>
      <c r="G50" s="33"/>
    </row>
    <row r="51" spans="2:7" ht="12.75">
      <c r="B51" s="55" t="s">
        <v>39</v>
      </c>
      <c r="D51" s="192">
        <v>12557</v>
      </c>
      <c r="F51" s="53">
        <v>41111</v>
      </c>
      <c r="G51" s="33"/>
    </row>
    <row r="52" spans="2:7" ht="12.75">
      <c r="B52" s="28" t="s">
        <v>51</v>
      </c>
      <c r="C52" s="2">
        <v>17</v>
      </c>
      <c r="D52" s="192">
        <v>25764</v>
      </c>
      <c r="F52" s="53">
        <v>36546</v>
      </c>
      <c r="G52" s="33"/>
    </row>
    <row r="53" spans="2:7" ht="12.75">
      <c r="B53" s="42" t="s">
        <v>40</v>
      </c>
      <c r="C53" s="36">
        <v>16</v>
      </c>
      <c r="D53" s="203">
        <v>759176</v>
      </c>
      <c r="E53" s="57"/>
      <c r="F53" s="56">
        <v>1026844</v>
      </c>
      <c r="G53" s="33"/>
    </row>
    <row r="54" spans="2:7" ht="12.75">
      <c r="B54" s="173"/>
      <c r="C54" s="18"/>
      <c r="D54" s="174">
        <f>SUM(D49:D53)</f>
        <v>1188254</v>
      </c>
      <c r="E54" s="175"/>
      <c r="F54" s="174">
        <f>SUM(F49:F53)</f>
        <v>1535025</v>
      </c>
      <c r="G54" s="33"/>
    </row>
    <row r="55" spans="2:7" ht="12.75">
      <c r="B55" s="58"/>
      <c r="C55" s="36"/>
      <c r="D55" s="59">
        <f>D46+D54</f>
        <v>2305175</v>
      </c>
      <c r="E55" s="60"/>
      <c r="F55" s="59">
        <f>F46+F54</f>
        <v>2378563</v>
      </c>
      <c r="G55" s="33"/>
    </row>
    <row r="56" spans="4:7" ht="12.75">
      <c r="D56" s="53"/>
      <c r="F56" s="53"/>
      <c r="G56" s="33"/>
    </row>
    <row r="57" spans="2:9" s="7" customFormat="1" ht="13.5" thickBot="1">
      <c r="B57" s="43" t="s">
        <v>41</v>
      </c>
      <c r="C57" s="44"/>
      <c r="D57" s="61">
        <f>D40+D55</f>
        <v>22635258</v>
      </c>
      <c r="E57" s="62"/>
      <c r="F57" s="61">
        <f>F40+F55</f>
        <v>21665330</v>
      </c>
      <c r="G57" s="33"/>
      <c r="H57" s="6"/>
      <c r="I57" s="6"/>
    </row>
    <row r="58" spans="4:6" ht="12.75" hidden="1">
      <c r="D58" s="63">
        <f>D57-D28</f>
        <v>0</v>
      </c>
      <c r="E58" s="63"/>
      <c r="F58" s="63">
        <f>F57-F28</f>
        <v>0</v>
      </c>
    </row>
    <row r="59" spans="4:6" ht="12.75">
      <c r="D59" s="53"/>
      <c r="E59" s="53"/>
      <c r="F59" s="53"/>
    </row>
    <row r="60" spans="2:6" ht="12.75">
      <c r="B60" s="55" t="s">
        <v>49</v>
      </c>
      <c r="C60" s="2">
        <v>13</v>
      </c>
      <c r="D60" s="198">
        <f>(D28-D14-D55)/3600000</f>
        <v>5.62578</v>
      </c>
      <c r="E60" s="192"/>
      <c r="F60" s="198">
        <f>(F28-F14-F55)/3600000</f>
        <v>5.337218055555556</v>
      </c>
    </row>
    <row r="61" spans="4:6" ht="12.75">
      <c r="D61" s="53"/>
      <c r="F61" s="53"/>
    </row>
    <row r="62" spans="4:6" ht="12.75">
      <c r="D62" s="53"/>
      <c r="F62" s="53"/>
    </row>
    <row r="63" spans="4:6" ht="12.75">
      <c r="D63" s="53"/>
      <c r="E63" s="53"/>
      <c r="F63" s="53"/>
    </row>
    <row r="64" spans="4:6" ht="12.75">
      <c r="D64" s="53"/>
      <c r="F64" s="53"/>
    </row>
    <row r="65" spans="2:9" s="23" customFormat="1" ht="12.75">
      <c r="B65" s="65" t="s">
        <v>123</v>
      </c>
      <c r="C65" s="66"/>
      <c r="D65" s="67"/>
      <c r="E65" s="68"/>
      <c r="F65" s="67" t="s">
        <v>124</v>
      </c>
      <c r="G65" s="33"/>
      <c r="H65" s="22"/>
      <c r="I65" s="22"/>
    </row>
    <row r="66" spans="2:9" s="23" customFormat="1" ht="12.75">
      <c r="B66" s="69"/>
      <c r="C66" s="12"/>
      <c r="D66" s="244"/>
      <c r="E66" s="245"/>
      <c r="F66" s="72"/>
      <c r="G66" s="33"/>
      <c r="H66" s="22"/>
      <c r="I66" s="22"/>
    </row>
    <row r="67" spans="2:9" s="23" customFormat="1" ht="12.75">
      <c r="B67" s="69"/>
      <c r="C67" s="12"/>
      <c r="D67" s="70"/>
      <c r="E67" s="71"/>
      <c r="F67" s="72"/>
      <c r="G67" s="33"/>
      <c r="H67" s="22"/>
      <c r="I67" s="22"/>
    </row>
    <row r="68" spans="2:9" s="23" customFormat="1" ht="12.75">
      <c r="B68" s="102" t="s">
        <v>110</v>
      </c>
      <c r="C68" s="66"/>
      <c r="D68" s="67"/>
      <c r="E68" s="68"/>
      <c r="F68" s="73" t="s">
        <v>56</v>
      </c>
      <c r="G68" s="33"/>
      <c r="H68" s="22"/>
      <c r="I68" s="22"/>
    </row>
    <row r="69" spans="2:9" s="23" customFormat="1" ht="12.75">
      <c r="B69" s="55"/>
      <c r="C69" s="2"/>
      <c r="D69" s="74"/>
      <c r="E69" s="32"/>
      <c r="F69" s="74"/>
      <c r="G69" s="33"/>
      <c r="H69" s="22"/>
      <c r="I69" s="22"/>
    </row>
    <row r="70" spans="2:9" s="23" customFormat="1" ht="12.75">
      <c r="B70" s="55"/>
      <c r="C70" s="2"/>
      <c r="D70" s="74"/>
      <c r="E70" s="32"/>
      <c r="F70" s="74"/>
      <c r="G70" s="33"/>
      <c r="H70" s="22"/>
      <c r="I70" s="22"/>
    </row>
    <row r="71" spans="2:9" s="23" customFormat="1" ht="12.75">
      <c r="B71" s="78"/>
      <c r="C71" s="112"/>
      <c r="D71" s="113"/>
      <c r="E71" s="114"/>
      <c r="F71" s="115"/>
      <c r="G71" s="33"/>
      <c r="H71" s="22"/>
      <c r="I71" s="22"/>
    </row>
    <row r="73" ht="12.75">
      <c r="B73" s="75"/>
    </row>
    <row r="76" ht="12.75">
      <c r="B76" s="76"/>
    </row>
  </sheetData>
  <sheetProtection/>
  <mergeCells count="4">
    <mergeCell ref="B3:F3"/>
    <mergeCell ref="B5:F5"/>
    <mergeCell ref="D66:E66"/>
    <mergeCell ref="B10:B11"/>
  </mergeCells>
  <printOptions/>
  <pageMargins left="0.7874015748031497" right="0" top="0.7874015748031497" bottom="0.3937007874015748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D3"/>
    </sheetView>
  </sheetViews>
  <sheetFormatPr defaultColWidth="9.00390625" defaultRowHeight="12.75"/>
  <cols>
    <col min="1" max="1" width="55.125" style="83" customWidth="1"/>
    <col min="2" max="2" width="9.875" style="82" customWidth="1"/>
    <col min="3" max="3" width="16.125" style="83" customWidth="1"/>
    <col min="4" max="4" width="18.625" style="83" customWidth="1"/>
    <col min="5" max="5" width="10.25390625" style="81" bestFit="1" customWidth="1"/>
    <col min="6" max="6" width="9.125" style="82" customWidth="1"/>
    <col min="7" max="7" width="5.75390625" style="83" customWidth="1"/>
    <col min="8" max="8" width="16.875" style="83" hidden="1" customWidth="1"/>
    <col min="9" max="9" width="17.25390625" style="83" hidden="1" customWidth="1"/>
    <col min="10" max="11" width="9.125" style="83" hidden="1" customWidth="1"/>
    <col min="12" max="13" width="9.125" style="83" customWidth="1"/>
    <col min="14" max="14" width="11.375" style="83" bestFit="1" customWidth="1"/>
    <col min="15" max="16384" width="9.125" style="83" customWidth="1"/>
  </cols>
  <sheetData>
    <row r="1" spans="1:6" s="79" customFormat="1" ht="12.75">
      <c r="A1" s="1" t="s">
        <v>114</v>
      </c>
      <c r="B1" s="78"/>
      <c r="D1" s="63" t="s">
        <v>101</v>
      </c>
      <c r="E1" s="80" t="s">
        <v>46</v>
      </c>
      <c r="F1" s="78"/>
    </row>
    <row r="2" spans="1:6" s="79" customFormat="1" ht="12.75">
      <c r="A2" s="77"/>
      <c r="B2" s="78"/>
      <c r="E2" s="80"/>
      <c r="F2" s="78"/>
    </row>
    <row r="3" spans="1:4" ht="12.75">
      <c r="A3" s="249" t="s">
        <v>94</v>
      </c>
      <c r="B3" s="249"/>
      <c r="C3" s="249"/>
      <c r="D3" s="249"/>
    </row>
    <row r="4" spans="1:4" ht="12.75">
      <c r="A4" s="107"/>
      <c r="B4" s="107"/>
      <c r="C4" s="107"/>
      <c r="D4" s="107"/>
    </row>
    <row r="5" spans="1:4" ht="12.75">
      <c r="A5" s="250" t="s">
        <v>117</v>
      </c>
      <c r="B5" s="250"/>
      <c r="C5" s="250"/>
      <c r="D5" s="250"/>
    </row>
    <row r="6" spans="1:5" ht="12.75">
      <c r="A6" s="249"/>
      <c r="B6" s="249"/>
      <c r="C6" s="249"/>
      <c r="D6" s="249"/>
      <c r="E6" s="84"/>
    </row>
    <row r="7" spans="1:4" ht="12.75">
      <c r="A7" s="248"/>
      <c r="B7" s="248"/>
      <c r="C7" s="248"/>
      <c r="D7" s="248"/>
    </row>
    <row r="8" spans="1:4" ht="12.75">
      <c r="A8" s="177" t="s">
        <v>57</v>
      </c>
      <c r="B8" s="99" t="s">
        <v>100</v>
      </c>
      <c r="C8" s="216">
        <v>42185</v>
      </c>
      <c r="D8" s="216">
        <v>41820</v>
      </c>
    </row>
    <row r="9" spans="1:4" ht="12.75">
      <c r="A9" s="78"/>
      <c r="B9" s="78"/>
      <c r="C9" s="85"/>
      <c r="D9" s="85"/>
    </row>
    <row r="10" spans="1:6" ht="12.75">
      <c r="A10" s="222" t="s">
        <v>42</v>
      </c>
      <c r="B10" s="231">
        <v>18</v>
      </c>
      <c r="C10" s="219">
        <v>14744203</v>
      </c>
      <c r="D10" s="219">
        <v>15975830.78111822</v>
      </c>
      <c r="E10" s="84"/>
      <c r="F10" s="88"/>
    </row>
    <row r="11" spans="1:14" ht="12.75">
      <c r="A11" s="223" t="s">
        <v>43</v>
      </c>
      <c r="B11" s="217">
        <v>19</v>
      </c>
      <c r="C11" s="221">
        <v>-11806812</v>
      </c>
      <c r="D11" s="221">
        <v>-12811094</v>
      </c>
      <c r="E11" s="84"/>
      <c r="F11" s="88"/>
      <c r="G11" s="90"/>
      <c r="H11" s="90"/>
      <c r="N11" s="95"/>
    </row>
    <row r="12" spans="1:6" ht="12.75">
      <c r="A12" s="224" t="s">
        <v>0</v>
      </c>
      <c r="B12" s="231"/>
      <c r="C12" s="236">
        <f>SUM(C10:C11)</f>
        <v>2937391</v>
      </c>
      <c r="D12" s="236">
        <f>SUM(D10:D11)</f>
        <v>3164736.7811182197</v>
      </c>
      <c r="E12" s="84"/>
      <c r="F12" s="88"/>
    </row>
    <row r="13" spans="1:6" ht="12.75">
      <c r="A13" s="224"/>
      <c r="B13" s="231"/>
      <c r="C13" s="237"/>
      <c r="D13" s="236"/>
      <c r="E13" s="84"/>
      <c r="F13" s="88"/>
    </row>
    <row r="14" spans="1:6" ht="12.75">
      <c r="A14" s="225" t="s">
        <v>9</v>
      </c>
      <c r="B14" s="231">
        <v>20</v>
      </c>
      <c r="C14" s="219">
        <v>-1120311</v>
      </c>
      <c r="D14" s="219">
        <v>-954395</v>
      </c>
      <c r="E14" s="84"/>
      <c r="F14" s="88"/>
    </row>
    <row r="15" spans="1:6" ht="12.75">
      <c r="A15" s="226" t="s">
        <v>8</v>
      </c>
      <c r="B15" s="231">
        <v>21</v>
      </c>
      <c r="C15" s="219">
        <v>-924989</v>
      </c>
      <c r="D15" s="219">
        <v>-970215</v>
      </c>
      <c r="E15" s="84"/>
      <c r="F15" s="88"/>
    </row>
    <row r="16" spans="1:6" ht="12.75">
      <c r="A16" s="225" t="s">
        <v>10</v>
      </c>
      <c r="B16" s="231">
        <v>23</v>
      </c>
      <c r="C16" s="219">
        <v>486212</v>
      </c>
      <c r="D16" s="219">
        <v>96649</v>
      </c>
      <c r="E16" s="84"/>
      <c r="F16" s="88"/>
    </row>
    <row r="17" spans="1:6" ht="12.75">
      <c r="A17" s="225" t="s">
        <v>113</v>
      </c>
      <c r="B17" s="231">
        <v>24</v>
      </c>
      <c r="C17" s="219">
        <v>-81760</v>
      </c>
      <c r="D17" s="219">
        <v>-91903</v>
      </c>
      <c r="E17" s="84"/>
      <c r="F17" s="88"/>
    </row>
    <row r="18" spans="1:6" ht="12.75">
      <c r="A18" s="227" t="s">
        <v>12</v>
      </c>
      <c r="B18" s="233"/>
      <c r="C18" s="238">
        <f>C12+C14+C15+C16+C17</f>
        <v>1296543</v>
      </c>
      <c r="D18" s="238">
        <f>D12+D14+D15+D16+D17</f>
        <v>1244872.7811182197</v>
      </c>
      <c r="E18" s="84"/>
      <c r="F18" s="88"/>
    </row>
    <row r="19" spans="1:6" ht="12.75">
      <c r="A19" s="224"/>
      <c r="B19" s="231"/>
      <c r="C19" s="219"/>
      <c r="D19" s="219"/>
      <c r="E19" s="84"/>
      <c r="F19" s="88"/>
    </row>
    <row r="20" spans="1:6" s="93" customFormat="1" ht="12.75">
      <c r="A20" s="225" t="s">
        <v>95</v>
      </c>
      <c r="B20" s="231">
        <v>22</v>
      </c>
      <c r="C20" s="219">
        <v>111507</v>
      </c>
      <c r="D20" s="219">
        <v>54046</v>
      </c>
      <c r="E20" s="84"/>
      <c r="F20" s="88"/>
    </row>
    <row r="21" spans="1:6" s="93" customFormat="1" ht="12.75">
      <c r="A21" s="225" t="s">
        <v>121</v>
      </c>
      <c r="B21" s="231"/>
      <c r="C21" s="219">
        <v>-1094</v>
      </c>
      <c r="D21" s="206" t="s">
        <v>90</v>
      </c>
      <c r="E21" s="84"/>
      <c r="F21" s="88"/>
    </row>
    <row r="22" spans="1:6" s="93" customFormat="1" ht="12.75">
      <c r="A22" s="228" t="s">
        <v>107</v>
      </c>
      <c r="B22" s="217"/>
      <c r="C22" s="221">
        <v>-39212</v>
      </c>
      <c r="D22" s="221">
        <v>-112666</v>
      </c>
      <c r="E22" s="84"/>
      <c r="F22" s="88"/>
    </row>
    <row r="23" spans="1:6" ht="12.75">
      <c r="A23" s="229" t="s">
        <v>11</v>
      </c>
      <c r="B23" s="234"/>
      <c r="C23" s="236">
        <f>SUM(C18:C22)</f>
        <v>1367744</v>
      </c>
      <c r="D23" s="236">
        <f>SUM(D18:D22)</f>
        <v>1186252.7811182197</v>
      </c>
      <c r="E23" s="84"/>
      <c r="F23" s="88"/>
    </row>
    <row r="24" spans="1:7" ht="12.75">
      <c r="A24" s="229"/>
      <c r="B24" s="234"/>
      <c r="C24" s="236"/>
      <c r="D24" s="236"/>
      <c r="E24" s="84"/>
      <c r="F24" s="88"/>
      <c r="G24" s="95"/>
    </row>
    <row r="25" spans="1:6" ht="12.75">
      <c r="A25" s="223" t="s">
        <v>13</v>
      </c>
      <c r="B25" s="217">
        <v>25</v>
      </c>
      <c r="C25" s="221">
        <v>-314382</v>
      </c>
      <c r="D25" s="221">
        <v>-243512</v>
      </c>
      <c r="E25" s="84"/>
      <c r="F25" s="88"/>
    </row>
    <row r="26" spans="1:6" ht="12.75">
      <c r="A26" s="224" t="s">
        <v>44</v>
      </c>
      <c r="B26" s="231"/>
      <c r="C26" s="236">
        <f>C23+C25</f>
        <v>1053362</v>
      </c>
      <c r="D26" s="236">
        <f>D23+D25</f>
        <v>942740.7811182197</v>
      </c>
      <c r="E26" s="84"/>
      <c r="F26" s="88"/>
    </row>
    <row r="27" spans="1:6" ht="12.75">
      <c r="A27" s="224"/>
      <c r="B27" s="231"/>
      <c r="C27" s="236"/>
      <c r="D27" s="236"/>
      <c r="E27" s="84"/>
      <c r="F27" s="88"/>
    </row>
    <row r="28" spans="1:6" ht="12.75">
      <c r="A28" s="224" t="s">
        <v>14</v>
      </c>
      <c r="B28" s="231"/>
      <c r="C28" s="236"/>
      <c r="D28" s="236"/>
      <c r="E28" s="84"/>
      <c r="F28" s="88"/>
    </row>
    <row r="29" spans="1:6" ht="12.75">
      <c r="A29" s="230" t="s">
        <v>15</v>
      </c>
      <c r="B29" s="231"/>
      <c r="C29" s="236">
        <f>C26-C30</f>
        <v>1053356</v>
      </c>
      <c r="D29" s="219">
        <f>D26-D30</f>
        <v>942739.7811182197</v>
      </c>
      <c r="E29" s="84"/>
      <c r="F29" s="88"/>
    </row>
    <row r="30" spans="1:6" ht="12.75">
      <c r="A30" s="222" t="s">
        <v>16</v>
      </c>
      <c r="B30" s="231"/>
      <c r="C30" s="219">
        <v>6</v>
      </c>
      <c r="D30" s="219">
        <v>1</v>
      </c>
      <c r="E30" s="84"/>
      <c r="F30" s="88"/>
    </row>
    <row r="31" spans="1:6" ht="12.75">
      <c r="A31" s="224"/>
      <c r="B31" s="231"/>
      <c r="C31" s="236"/>
      <c r="D31" s="236"/>
      <c r="E31" s="84"/>
      <c r="F31" s="88"/>
    </row>
    <row r="32" spans="1:11" ht="25.5">
      <c r="A32" s="224" t="s">
        <v>7</v>
      </c>
      <c r="B32" s="231"/>
      <c r="C32" s="236"/>
      <c r="D32" s="236"/>
      <c r="E32" s="84"/>
      <c r="F32" s="88"/>
      <c r="H32" s="96" t="s">
        <v>52</v>
      </c>
      <c r="I32" s="96" t="s">
        <v>53</v>
      </c>
      <c r="J32" s="97"/>
      <c r="K32" s="97"/>
    </row>
    <row r="33" spans="1:11" ht="25.5">
      <c r="A33" s="218" t="s">
        <v>45</v>
      </c>
      <c r="B33" s="217"/>
      <c r="C33" s="221">
        <v>-10046</v>
      </c>
      <c r="D33" s="235" t="s">
        <v>90</v>
      </c>
      <c r="E33" s="84"/>
      <c r="F33" s="88"/>
      <c r="H33" s="98">
        <v>-5292</v>
      </c>
      <c r="I33" s="98">
        <v>-9972</v>
      </c>
      <c r="J33" s="98"/>
      <c r="K33" s="98">
        <f>I33-H33</f>
        <v>-4680</v>
      </c>
    </row>
    <row r="34" spans="1:6" ht="25.5">
      <c r="A34" s="229" t="s">
        <v>17</v>
      </c>
      <c r="B34" s="86"/>
      <c r="C34" s="232">
        <f>C26+C33</f>
        <v>1043316</v>
      </c>
      <c r="D34" s="232">
        <v>942741</v>
      </c>
      <c r="E34" s="84"/>
      <c r="F34" s="88"/>
    </row>
    <row r="35" spans="1:6" ht="12.75">
      <c r="A35" s="229"/>
      <c r="B35" s="86"/>
      <c r="C35" s="232"/>
      <c r="D35" s="232"/>
      <c r="E35" s="84"/>
      <c r="F35" s="88"/>
    </row>
    <row r="36" spans="1:6" ht="25.5">
      <c r="A36" s="229" t="s">
        <v>96</v>
      </c>
      <c r="B36" s="86"/>
      <c r="C36" s="232">
        <f>C34</f>
        <v>1043316</v>
      </c>
      <c r="D36" s="232">
        <f>D34</f>
        <v>942741</v>
      </c>
      <c r="E36" s="84"/>
      <c r="F36" s="88"/>
    </row>
    <row r="37" spans="1:6" ht="12.75">
      <c r="A37" s="224"/>
      <c r="B37" s="86"/>
      <c r="C37" s="232"/>
      <c r="D37" s="232"/>
      <c r="E37" s="84"/>
      <c r="F37" s="88"/>
    </row>
    <row r="38" spans="1:6" ht="12.75">
      <c r="A38" s="222" t="s">
        <v>97</v>
      </c>
      <c r="B38" s="86"/>
      <c r="C38" s="232"/>
      <c r="D38" s="232"/>
      <c r="E38" s="84"/>
      <c r="F38" s="88"/>
    </row>
    <row r="39" spans="1:6" ht="12.75">
      <c r="A39" s="230" t="s">
        <v>15</v>
      </c>
      <c r="B39" s="86"/>
      <c r="C39" s="232">
        <f>C34-C40</f>
        <v>1043310</v>
      </c>
      <c r="D39" s="220">
        <f>D34-D40</f>
        <v>942740</v>
      </c>
      <c r="E39" s="84"/>
      <c r="F39" s="88"/>
    </row>
    <row r="40" spans="1:6" ht="12.75">
      <c r="A40" s="223" t="s">
        <v>16</v>
      </c>
      <c r="B40" s="89"/>
      <c r="C40" s="108">
        <v>6</v>
      </c>
      <c r="D40" s="221">
        <v>1</v>
      </c>
      <c r="E40" s="84"/>
      <c r="F40" s="88"/>
    </row>
    <row r="41" spans="1:6" ht="12.75">
      <c r="A41" s="222"/>
      <c r="C41" s="222"/>
      <c r="D41" s="222"/>
      <c r="F41" s="88"/>
    </row>
    <row r="42" spans="1:6" ht="12.75">
      <c r="A42" s="224" t="s">
        <v>3</v>
      </c>
      <c r="B42" s="86"/>
      <c r="C42" s="220"/>
      <c r="D42" s="220"/>
      <c r="E42" s="84"/>
      <c r="F42" s="88"/>
    </row>
    <row r="43" spans="1:6" ht="38.25">
      <c r="A43" s="218" t="s">
        <v>48</v>
      </c>
      <c r="B43" s="217">
        <v>13</v>
      </c>
      <c r="C43" s="109">
        <f>C29/3600</f>
        <v>292.5988888888889</v>
      </c>
      <c r="D43" s="108">
        <f>D29/3600</f>
        <v>261.8721614217277</v>
      </c>
      <c r="E43" s="84"/>
      <c r="F43" s="88"/>
    </row>
    <row r="44" spans="2:6" ht="12.75">
      <c r="B44" s="86"/>
      <c r="F44" s="87"/>
    </row>
    <row r="45" spans="2:6" ht="12.75">
      <c r="B45" s="86"/>
      <c r="F45" s="87"/>
    </row>
    <row r="46" spans="2:6" ht="12.75">
      <c r="B46" s="86"/>
      <c r="F46" s="87"/>
    </row>
    <row r="47" spans="2:6" ht="12.75">
      <c r="B47" s="86"/>
      <c r="F47" s="87"/>
    </row>
    <row r="48" spans="2:6" ht="12.75">
      <c r="B48" s="86"/>
      <c r="C48" s="95"/>
      <c r="F48" s="87"/>
    </row>
    <row r="49" spans="1:6" ht="12.75">
      <c r="A49" s="240" t="s">
        <v>123</v>
      </c>
      <c r="B49" s="99"/>
      <c r="C49" s="100"/>
      <c r="D49" s="67" t="s">
        <v>124</v>
      </c>
      <c r="F49" s="101"/>
    </row>
    <row r="50" spans="1:6" ht="12.75">
      <c r="A50" s="102"/>
      <c r="B50" s="94"/>
      <c r="C50" s="103"/>
      <c r="D50" s="104"/>
      <c r="F50" s="101"/>
    </row>
    <row r="51" spans="1:6" ht="12.75">
      <c r="A51" s="102"/>
      <c r="B51" s="94"/>
      <c r="C51" s="103"/>
      <c r="D51" s="104"/>
      <c r="F51" s="101"/>
    </row>
    <row r="52" spans="1:6" ht="12.75">
      <c r="A52" s="105"/>
      <c r="B52" s="94"/>
      <c r="C52" s="200"/>
      <c r="D52" s="106"/>
      <c r="F52" s="101"/>
    </row>
    <row r="53" spans="1:6" ht="12.75">
      <c r="A53" s="102" t="s">
        <v>110</v>
      </c>
      <c r="B53" s="66"/>
      <c r="C53" s="67"/>
      <c r="D53" s="73" t="s">
        <v>56</v>
      </c>
      <c r="F53" s="101"/>
    </row>
    <row r="54" spans="1:4" ht="12.75">
      <c r="A54" s="107"/>
      <c r="B54" s="78"/>
      <c r="D54" s="107"/>
    </row>
    <row r="56" spans="1:4" ht="12.75">
      <c r="A56" s="78"/>
      <c r="B56" s="112"/>
      <c r="C56" s="113"/>
      <c r="D56" s="115"/>
    </row>
    <row r="57" spans="1:4" ht="12.75">
      <c r="A57" s="82"/>
      <c r="C57" s="82"/>
      <c r="D57" s="82"/>
    </row>
    <row r="62" ht="12.75">
      <c r="B62" s="87"/>
    </row>
  </sheetData>
  <sheetProtection/>
  <mergeCells count="4">
    <mergeCell ref="A7:D7"/>
    <mergeCell ref="A3:D3"/>
    <mergeCell ref="A5:D5"/>
    <mergeCell ref="A6:D6"/>
  </mergeCells>
  <printOptions/>
  <pageMargins left="0.7874015748031497" right="0" top="0.7874015748031497" bottom="0.3937007874015748" header="0.275590551181102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1">
      <selection activeCell="A16" sqref="A16"/>
    </sheetView>
  </sheetViews>
  <sheetFormatPr defaultColWidth="9.00390625" defaultRowHeight="12.75"/>
  <cols>
    <col min="1" max="1" width="71.625" style="142" customWidth="1"/>
    <col min="2" max="2" width="22.25390625" style="207" customWidth="1"/>
    <col min="3" max="3" width="24.125" style="118" customWidth="1"/>
    <col min="4" max="4" width="16.875" style="119" customWidth="1"/>
    <col min="5" max="16384" width="9.125" style="117" customWidth="1"/>
  </cols>
  <sheetData>
    <row r="1" spans="1:3" ht="12.75">
      <c r="A1" s="1" t="s">
        <v>114</v>
      </c>
      <c r="B1" s="214"/>
      <c r="C1" s="63" t="s">
        <v>101</v>
      </c>
    </row>
    <row r="2" ht="12.75">
      <c r="A2" s="116"/>
    </row>
    <row r="3" spans="1:3" ht="12.75">
      <c r="A3" s="241" t="s">
        <v>99</v>
      </c>
      <c r="B3" s="241"/>
      <c r="C3" s="120"/>
    </row>
    <row r="4" spans="1:3" ht="12.75">
      <c r="A4" s="65"/>
      <c r="B4" s="102"/>
      <c r="C4" s="120"/>
    </row>
    <row r="5" spans="1:3" ht="12.75">
      <c r="A5" s="251" t="s">
        <v>118</v>
      </c>
      <c r="B5" s="251"/>
      <c r="C5" s="182"/>
    </row>
    <row r="6" ht="12.75">
      <c r="A6" s="121"/>
    </row>
    <row r="7" spans="1:3" ht="12.75">
      <c r="A7" s="180" t="s">
        <v>57</v>
      </c>
      <c r="B7" s="208">
        <v>42185</v>
      </c>
      <c r="C7" s="122">
        <v>41820</v>
      </c>
    </row>
    <row r="8" spans="1:3" ht="12.75">
      <c r="A8" s="123" t="s">
        <v>65</v>
      </c>
      <c r="B8" s="124"/>
      <c r="C8" s="124"/>
    </row>
    <row r="9" spans="1:3" ht="12.75">
      <c r="A9" s="125" t="s">
        <v>66</v>
      </c>
      <c r="B9" s="209">
        <f>SUM(B11:B14)</f>
        <v>15629654</v>
      </c>
      <c r="C9" s="209">
        <f>SUM(C11:C14)</f>
        <v>20211137</v>
      </c>
    </row>
    <row r="10" spans="1:3" ht="12.75">
      <c r="A10" s="125" t="s">
        <v>67</v>
      </c>
      <c r="B10" s="209"/>
      <c r="C10" s="209"/>
    </row>
    <row r="11" spans="1:4" ht="12.75">
      <c r="A11" s="125" t="s">
        <v>68</v>
      </c>
      <c r="B11" s="209">
        <v>9513886</v>
      </c>
      <c r="C11" s="209">
        <v>13755563</v>
      </c>
      <c r="D11" s="128"/>
    </row>
    <row r="12" spans="1:4" ht="12.75">
      <c r="A12" s="125" t="s">
        <v>69</v>
      </c>
      <c r="B12" s="209">
        <v>5885258</v>
      </c>
      <c r="C12" s="209">
        <v>6323052</v>
      </c>
      <c r="D12" s="128"/>
    </row>
    <row r="13" spans="1:4" ht="12.75">
      <c r="A13" s="125" t="s">
        <v>70</v>
      </c>
      <c r="B13" s="209">
        <v>55538</v>
      </c>
      <c r="C13" s="209">
        <v>47009</v>
      </c>
      <c r="D13" s="128"/>
    </row>
    <row r="14" spans="1:4" ht="12.75">
      <c r="A14" s="125" t="s">
        <v>71</v>
      </c>
      <c r="B14" s="209">
        <v>174972</v>
      </c>
      <c r="C14" s="209">
        <v>85513</v>
      </c>
      <c r="D14" s="128"/>
    </row>
    <row r="15" spans="1:4" ht="12.75">
      <c r="A15" s="125" t="s">
        <v>72</v>
      </c>
      <c r="B15" s="209">
        <f>SUM(B17:B21)</f>
        <v>16234699</v>
      </c>
      <c r="C15" s="209">
        <f>SUM(C17:C21)</f>
        <v>21648075</v>
      </c>
      <c r="D15" s="128"/>
    </row>
    <row r="16" spans="1:4" ht="12.75">
      <c r="A16" s="125" t="s">
        <v>67</v>
      </c>
      <c r="B16" s="209"/>
      <c r="C16" s="209"/>
      <c r="D16" s="128"/>
    </row>
    <row r="17" spans="1:4" ht="12.75">
      <c r="A17" s="125" t="s">
        <v>73</v>
      </c>
      <c r="B17" s="209">
        <v>8184125</v>
      </c>
      <c r="C17" s="209">
        <v>14663134</v>
      </c>
      <c r="D17" s="128"/>
    </row>
    <row r="18" spans="1:4" ht="12.75">
      <c r="A18" s="125" t="s">
        <v>74</v>
      </c>
      <c r="B18" s="209">
        <v>3154558</v>
      </c>
      <c r="C18" s="209">
        <v>2307907</v>
      </c>
      <c r="D18" s="128"/>
    </row>
    <row r="19" spans="1:4" ht="12.75">
      <c r="A19" s="125" t="s">
        <v>75</v>
      </c>
      <c r="B19" s="209">
        <v>2401521</v>
      </c>
      <c r="C19" s="209">
        <v>2536847</v>
      </c>
      <c r="D19" s="128"/>
    </row>
    <row r="20" spans="1:4" ht="12.75">
      <c r="A20" s="125" t="s">
        <v>76</v>
      </c>
      <c r="B20" s="209">
        <v>2184788</v>
      </c>
      <c r="C20" s="209">
        <v>1929830</v>
      </c>
      <c r="D20" s="128"/>
    </row>
    <row r="21" spans="1:4" ht="12.75">
      <c r="A21" s="125" t="s">
        <v>77</v>
      </c>
      <c r="B21" s="209">
        <v>309707</v>
      </c>
      <c r="C21" s="209">
        <v>210357</v>
      </c>
      <c r="D21" s="128"/>
    </row>
    <row r="22" spans="1:4" ht="12.75">
      <c r="A22" s="187" t="s">
        <v>102</v>
      </c>
      <c r="B22" s="199">
        <f>B9-B15</f>
        <v>-605045</v>
      </c>
      <c r="C22" s="130">
        <f>C9-C15</f>
        <v>-1436938</v>
      </c>
      <c r="D22" s="128"/>
    </row>
    <row r="23" spans="1:4" ht="12.75">
      <c r="A23" s="123" t="s">
        <v>78</v>
      </c>
      <c r="B23" s="91"/>
      <c r="C23" s="127"/>
      <c r="D23" s="128"/>
    </row>
    <row r="24" spans="1:4" ht="12.75">
      <c r="A24" s="125" t="s">
        <v>79</v>
      </c>
      <c r="B24" s="209">
        <f>SUM(B26:B27)</f>
        <v>3924</v>
      </c>
      <c r="C24" s="209">
        <f>SUM(C26:C27)</f>
        <v>6301</v>
      </c>
      <c r="D24" s="128"/>
    </row>
    <row r="25" spans="1:4" ht="12.75">
      <c r="A25" s="125" t="s">
        <v>67</v>
      </c>
      <c r="B25" s="209"/>
      <c r="C25" s="209"/>
      <c r="D25" s="128"/>
    </row>
    <row r="26" spans="1:4" ht="12.75">
      <c r="A26" s="125" t="s">
        <v>80</v>
      </c>
      <c r="B26" s="209">
        <v>95</v>
      </c>
      <c r="C26" s="209">
        <v>4153</v>
      </c>
      <c r="D26" s="128"/>
    </row>
    <row r="27" spans="1:4" ht="12.75">
      <c r="A27" s="125" t="s">
        <v>122</v>
      </c>
      <c r="B27" s="209">
        <v>3829</v>
      </c>
      <c r="C27" s="209">
        <v>2148</v>
      </c>
      <c r="D27" s="128"/>
    </row>
    <row r="28" spans="1:4" ht="12.75">
      <c r="A28" s="125" t="s">
        <v>72</v>
      </c>
      <c r="B28" s="209">
        <f>SUM(B30:B32)</f>
        <v>823183</v>
      </c>
      <c r="C28" s="209">
        <f>SUM(C30:C32)</f>
        <v>249088</v>
      </c>
      <c r="D28" s="128"/>
    </row>
    <row r="29" spans="1:4" ht="12.75">
      <c r="A29" s="125" t="s">
        <v>67</v>
      </c>
      <c r="B29" s="209"/>
      <c r="C29" s="209"/>
      <c r="D29" s="128"/>
    </row>
    <row r="30" spans="1:4" ht="12.75">
      <c r="A30" s="125" t="s">
        <v>82</v>
      </c>
      <c r="B30" s="209">
        <v>808623</v>
      </c>
      <c r="C30" s="209">
        <v>233588</v>
      </c>
      <c r="D30" s="128"/>
    </row>
    <row r="31" spans="1:4" ht="12.75">
      <c r="A31" s="125" t="s">
        <v>83</v>
      </c>
      <c r="B31" s="209">
        <v>14360</v>
      </c>
      <c r="C31" s="209">
        <v>15200</v>
      </c>
      <c r="D31" s="128"/>
    </row>
    <row r="32" spans="1:4" ht="12.75">
      <c r="A32" s="125" t="s">
        <v>84</v>
      </c>
      <c r="B32" s="209">
        <v>200</v>
      </c>
      <c r="C32" s="209">
        <v>300</v>
      </c>
      <c r="D32" s="128"/>
    </row>
    <row r="33" spans="1:4" ht="12.75">
      <c r="A33" s="188" t="s">
        <v>103</v>
      </c>
      <c r="B33" s="199">
        <f>B24-B28</f>
        <v>-819259</v>
      </c>
      <c r="C33" s="130">
        <f>C24-C28</f>
        <v>-242787</v>
      </c>
      <c r="D33" s="128"/>
    </row>
    <row r="34" spans="1:4" ht="12.75">
      <c r="A34" s="129" t="s">
        <v>85</v>
      </c>
      <c r="B34" s="209"/>
      <c r="C34" s="209"/>
      <c r="D34" s="128"/>
    </row>
    <row r="35" spans="1:4" ht="12.75">
      <c r="A35" s="125" t="s">
        <v>79</v>
      </c>
      <c r="B35" s="209">
        <f>SUM(B36:B38)</f>
        <v>323000</v>
      </c>
      <c r="C35" s="209" t="s">
        <v>90</v>
      </c>
      <c r="D35" s="128"/>
    </row>
    <row r="36" spans="1:4" ht="12.75">
      <c r="A36" s="125" t="s">
        <v>67</v>
      </c>
      <c r="B36" s="209"/>
      <c r="C36" s="209"/>
      <c r="D36" s="128"/>
    </row>
    <row r="37" spans="1:4" ht="12.75">
      <c r="A37" s="125" t="s">
        <v>86</v>
      </c>
      <c r="B37" s="209">
        <v>323000</v>
      </c>
      <c r="C37" s="209" t="s">
        <v>90</v>
      </c>
      <c r="D37" s="128"/>
    </row>
    <row r="38" spans="1:4" ht="12.75">
      <c r="A38" s="125" t="s">
        <v>81</v>
      </c>
      <c r="B38" s="209"/>
      <c r="C38" s="209" t="s">
        <v>90</v>
      </c>
      <c r="D38" s="128"/>
    </row>
    <row r="39" spans="1:4" ht="12.75">
      <c r="A39" s="125" t="s">
        <v>72</v>
      </c>
      <c r="B39" s="209"/>
      <c r="C39" s="209" t="s">
        <v>90</v>
      </c>
      <c r="D39" s="128"/>
    </row>
    <row r="40" spans="1:4" ht="12.75">
      <c r="A40" s="125" t="s">
        <v>67</v>
      </c>
      <c r="B40" s="209"/>
      <c r="C40" s="209"/>
      <c r="D40" s="128"/>
    </row>
    <row r="41" spans="1:4" ht="12.75">
      <c r="A41" s="125" t="s">
        <v>87</v>
      </c>
      <c r="B41" s="209"/>
      <c r="C41" s="209" t="s">
        <v>90</v>
      </c>
      <c r="D41" s="128"/>
    </row>
    <row r="42" spans="1:4" ht="12.75">
      <c r="A42" s="125" t="s">
        <v>88</v>
      </c>
      <c r="B42" s="209"/>
      <c r="C42" s="209" t="s">
        <v>90</v>
      </c>
      <c r="D42" s="128"/>
    </row>
    <row r="43" spans="1:4" ht="12.75">
      <c r="A43" s="187" t="s">
        <v>104</v>
      </c>
      <c r="B43" s="130">
        <f>B35-B39</f>
        <v>323000</v>
      </c>
      <c r="C43" s="130" t="s">
        <v>90</v>
      </c>
      <c r="D43" s="128"/>
    </row>
    <row r="44" spans="1:4" ht="12.75">
      <c r="A44" s="131" t="s">
        <v>105</v>
      </c>
      <c r="B44" s="215">
        <f>B22+B33+B43</f>
        <v>-1101304</v>
      </c>
      <c r="C44" s="215">
        <f>SUM(C22,C33)</f>
        <v>-1679725</v>
      </c>
      <c r="D44" s="128"/>
    </row>
    <row r="45" spans="1:4" ht="19.5" customHeight="1">
      <c r="A45" s="132"/>
      <c r="B45" s="133"/>
      <c r="C45" s="133"/>
      <c r="D45" s="128"/>
    </row>
    <row r="46" spans="1:4" ht="25.5">
      <c r="A46" s="133" t="s">
        <v>45</v>
      </c>
      <c r="B46" s="211">
        <v>-2357</v>
      </c>
      <c r="C46" s="211">
        <v>12150</v>
      </c>
      <c r="D46" s="128"/>
    </row>
    <row r="47" spans="1:5" ht="12.75">
      <c r="A47" s="132"/>
      <c r="B47" s="209"/>
      <c r="C47" s="209"/>
      <c r="D47" s="128"/>
      <c r="E47" s="191"/>
    </row>
    <row r="48" spans="1:4" ht="12.75">
      <c r="A48" s="134" t="s">
        <v>108</v>
      </c>
      <c r="B48" s="210">
        <v>3264126</v>
      </c>
      <c r="C48" s="210">
        <v>3439182</v>
      </c>
      <c r="D48" s="128"/>
    </row>
    <row r="49" spans="1:4" ht="26.25" thickBot="1">
      <c r="A49" s="189" t="s">
        <v>109</v>
      </c>
      <c r="B49" s="212">
        <f>B48+B44+B46</f>
        <v>2160465</v>
      </c>
      <c r="C49" s="213">
        <f>C48+C44+C46</f>
        <v>1771607</v>
      </c>
      <c r="D49" s="128"/>
    </row>
    <row r="50" spans="1:3" ht="12.75">
      <c r="A50" s="133"/>
      <c r="B50" s="133"/>
      <c r="C50" s="126"/>
    </row>
    <row r="51" spans="1:3" ht="12.75">
      <c r="A51" s="133"/>
      <c r="B51" s="133"/>
      <c r="C51" s="135"/>
    </row>
    <row r="52" spans="1:3" ht="12.75">
      <c r="A52" s="133"/>
      <c r="B52" s="133"/>
      <c r="C52" s="135"/>
    </row>
    <row r="53" spans="1:2" ht="12.75">
      <c r="A53" s="136"/>
      <c r="B53" s="133"/>
    </row>
    <row r="54" spans="1:2" ht="12.75">
      <c r="A54" s="136"/>
      <c r="B54" s="133"/>
    </row>
    <row r="55" spans="1:4" s="138" customFormat="1" ht="12.75">
      <c r="A55" s="240" t="s">
        <v>123</v>
      </c>
      <c r="B55" s="67"/>
      <c r="C55" s="67" t="s">
        <v>124</v>
      </c>
      <c r="D55" s="137"/>
    </row>
    <row r="56" spans="1:4" s="138" customFormat="1" ht="12.75">
      <c r="A56" s="65"/>
      <c r="B56" s="205"/>
      <c r="C56" s="139"/>
      <c r="D56" s="137"/>
    </row>
    <row r="57" spans="1:4" s="138" customFormat="1" ht="12.75">
      <c r="A57" s="65"/>
      <c r="B57" s="205"/>
      <c r="C57" s="139"/>
      <c r="D57" s="137"/>
    </row>
    <row r="58" spans="1:4" s="138" customFormat="1" ht="12.75">
      <c r="A58" s="65"/>
      <c r="B58" s="205"/>
      <c r="C58" s="139"/>
      <c r="D58" s="137"/>
    </row>
    <row r="59" spans="1:4" s="138" customFormat="1" ht="12.75">
      <c r="A59" s="102" t="s">
        <v>110</v>
      </c>
      <c r="B59" s="58"/>
      <c r="C59" s="239" t="s">
        <v>56</v>
      </c>
      <c r="D59" s="137"/>
    </row>
    <row r="60" spans="1:2" ht="12.75">
      <c r="A60" s="117"/>
      <c r="B60" s="117"/>
    </row>
    <row r="61" spans="1:2" ht="12.75">
      <c r="A61" s="140"/>
      <c r="B61" s="117"/>
    </row>
    <row r="62" spans="1:2" ht="12.75">
      <c r="A62" s="117"/>
      <c r="B62" s="117"/>
    </row>
    <row r="63" spans="1:2" ht="12.75">
      <c r="A63" s="117"/>
      <c r="B63" s="117"/>
    </row>
    <row r="64" spans="1:2" ht="12.75">
      <c r="A64" s="117"/>
      <c r="B64" s="117"/>
    </row>
    <row r="65" spans="1:2" ht="12.75">
      <c r="A65" s="117"/>
      <c r="B65" s="117"/>
    </row>
    <row r="66" spans="1:2" ht="12.75">
      <c r="A66" s="117"/>
      <c r="B66" s="117"/>
    </row>
    <row r="67" spans="1:3" ht="12.75">
      <c r="A67" s="117"/>
      <c r="B67" s="117"/>
      <c r="C67" s="143"/>
    </row>
    <row r="68" spans="1:3" ht="12.75">
      <c r="A68" s="117"/>
      <c r="B68" s="117"/>
      <c r="C68" s="143"/>
    </row>
    <row r="69" spans="2:3" ht="12.75">
      <c r="B69" s="104"/>
      <c r="C69" s="145"/>
    </row>
    <row r="70" spans="1:2" ht="12.75">
      <c r="A70" s="117"/>
      <c r="B70" s="117"/>
    </row>
    <row r="71" spans="1:2" ht="12.75">
      <c r="A71" s="117"/>
      <c r="B71" s="117"/>
    </row>
    <row r="72" spans="1:2" ht="12.75">
      <c r="A72" s="117"/>
      <c r="B72" s="117"/>
    </row>
    <row r="73" spans="1:2" ht="12.75">
      <c r="A73" s="117"/>
      <c r="B73" s="117"/>
    </row>
    <row r="74" spans="1:3" ht="12.75">
      <c r="A74" s="117"/>
      <c r="B74" s="117"/>
      <c r="C74" s="143"/>
    </row>
    <row r="75" spans="1:2" ht="12.75">
      <c r="A75" s="117"/>
      <c r="B75" s="117"/>
    </row>
    <row r="76" spans="1:2" ht="12.75">
      <c r="A76" s="117"/>
      <c r="B76" s="117"/>
    </row>
    <row r="77" spans="1:2" ht="12.75">
      <c r="A77" s="117"/>
      <c r="B77" s="117"/>
    </row>
    <row r="78" spans="1:2" ht="12.75">
      <c r="A78" s="117"/>
      <c r="B78" s="117"/>
    </row>
    <row r="79" spans="1:3" ht="12.75">
      <c r="A79" s="117"/>
      <c r="B79" s="117"/>
      <c r="C79" s="143"/>
    </row>
    <row r="80" spans="1:2" ht="12.75">
      <c r="A80" s="117"/>
      <c r="B80" s="117"/>
    </row>
    <row r="81" spans="1:2" ht="12.75">
      <c r="A81" s="117"/>
      <c r="B81" s="117"/>
    </row>
    <row r="82" spans="1:2" ht="12.75">
      <c r="A82" s="117"/>
      <c r="B82" s="117"/>
    </row>
    <row r="83" spans="1:2" ht="12.75">
      <c r="A83" s="117"/>
      <c r="B83" s="117"/>
    </row>
    <row r="84" spans="1:3" ht="12.75">
      <c r="A84" s="117"/>
      <c r="B84" s="117"/>
      <c r="C84" s="143"/>
    </row>
    <row r="85" spans="1:2" ht="12.75">
      <c r="A85" s="117"/>
      <c r="B85" s="117"/>
    </row>
    <row r="86" spans="1:2" ht="12.75">
      <c r="A86" s="117"/>
      <c r="B86" s="117"/>
    </row>
    <row r="87" spans="1:2" ht="12.75">
      <c r="A87" s="117"/>
      <c r="B87" s="117"/>
    </row>
    <row r="88" spans="1:2" ht="12.75">
      <c r="A88" s="117"/>
      <c r="B88" s="117"/>
    </row>
    <row r="89" spans="1:3" ht="12.75">
      <c r="A89" s="117"/>
      <c r="B89" s="117"/>
      <c r="C89" s="143"/>
    </row>
  </sheetData>
  <sheetProtection/>
  <mergeCells count="2">
    <mergeCell ref="A3:B3"/>
    <mergeCell ref="A5:B5"/>
  </mergeCells>
  <printOptions/>
  <pageMargins left="0.7874015748031497" right="0" top="0" bottom="0" header="0.5118110236220472" footer="0.5118110236220472"/>
  <pageSetup horizontalDpi="600" verticalDpi="600" orientation="portrait" paperSize="9" scale="7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3" sqref="A23"/>
    </sheetView>
  </sheetViews>
  <sheetFormatPr defaultColWidth="9.00390625" defaultRowHeight="12.75"/>
  <cols>
    <col min="1" max="1" width="41.75390625" style="23" customWidth="1"/>
    <col min="2" max="2" width="11.00390625" style="23" customWidth="1"/>
    <col min="3" max="3" width="9.125" style="23" customWidth="1"/>
    <col min="4" max="4" width="12.125" style="23" customWidth="1"/>
    <col min="5" max="5" width="11.00390625" style="23" customWidth="1"/>
    <col min="6" max="6" width="12.125" style="23" customWidth="1"/>
    <col min="7" max="7" width="11.625" style="23" customWidth="1"/>
    <col min="8" max="8" width="12.875" style="23" customWidth="1"/>
    <col min="9" max="9" width="13.375" style="149" bestFit="1" customWidth="1"/>
    <col min="10" max="10" width="10.375" style="149" customWidth="1"/>
    <col min="11" max="11" width="9.25390625" style="149" bestFit="1" customWidth="1"/>
    <col min="12" max="15" width="9.125" style="149" customWidth="1"/>
    <col min="16" max="16384" width="9.125" style="23" customWidth="1"/>
  </cols>
  <sheetData>
    <row r="1" spans="1:8" ht="12.75">
      <c r="A1" s="1" t="s">
        <v>114</v>
      </c>
      <c r="H1" s="152" t="s">
        <v>101</v>
      </c>
    </row>
    <row r="2" spans="1:7" ht="12.75">
      <c r="A2" s="255"/>
      <c r="B2" s="255"/>
      <c r="C2" s="255"/>
      <c r="D2" s="255"/>
      <c r="E2" s="255"/>
      <c r="F2" s="255"/>
      <c r="G2" s="255"/>
    </row>
    <row r="3" spans="1:7" ht="12.75">
      <c r="A3" s="256" t="s">
        <v>98</v>
      </c>
      <c r="B3" s="257"/>
      <c r="C3" s="257"/>
      <c r="D3" s="257"/>
      <c r="E3" s="257"/>
      <c r="F3" s="257"/>
      <c r="G3" s="257"/>
    </row>
    <row r="4" spans="1:8" ht="12.75">
      <c r="A4" s="183" t="s">
        <v>117</v>
      </c>
      <c r="B4" s="184"/>
      <c r="C4" s="184"/>
      <c r="D4" s="184"/>
      <c r="E4" s="184"/>
      <c r="F4" s="184"/>
      <c r="G4" s="184"/>
      <c r="H4" s="185"/>
    </row>
    <row r="5" spans="1:7" ht="12.75">
      <c r="A5" s="178"/>
      <c r="B5" s="179"/>
      <c r="C5" s="179"/>
      <c r="D5" s="179"/>
      <c r="E5" s="179"/>
      <c r="F5" s="179"/>
      <c r="G5" s="179"/>
    </row>
    <row r="6" spans="1:15" s="148" customFormat="1" ht="13.5" customHeight="1">
      <c r="A6" s="258"/>
      <c r="B6" s="259"/>
      <c r="C6" s="259"/>
      <c r="D6" s="259"/>
      <c r="E6" s="259"/>
      <c r="F6" s="259"/>
      <c r="G6" s="259"/>
      <c r="H6" s="146"/>
      <c r="I6" s="147"/>
      <c r="J6" s="147"/>
      <c r="K6" s="147"/>
      <c r="L6" s="147"/>
      <c r="M6" s="147"/>
      <c r="N6" s="147"/>
      <c r="O6" s="147"/>
    </row>
    <row r="7" spans="1:8" ht="10.5" customHeight="1">
      <c r="A7" s="151"/>
      <c r="H7" s="152"/>
    </row>
    <row r="8" spans="1:8" ht="12" customHeight="1">
      <c r="A8" s="260" t="s">
        <v>57</v>
      </c>
      <c r="B8" s="252" t="s">
        <v>58</v>
      </c>
      <c r="C8" s="252"/>
      <c r="D8" s="252"/>
      <c r="E8" s="252"/>
      <c r="F8" s="252"/>
      <c r="G8" s="252" t="s">
        <v>18</v>
      </c>
      <c r="H8" s="252" t="s">
        <v>5</v>
      </c>
    </row>
    <row r="9" spans="1:8" ht="51">
      <c r="A9" s="261"/>
      <c r="B9" s="153" t="s">
        <v>93</v>
      </c>
      <c r="C9" s="153" t="s">
        <v>1</v>
      </c>
      <c r="D9" s="153" t="s">
        <v>36</v>
      </c>
      <c r="E9" s="153" t="s">
        <v>6</v>
      </c>
      <c r="F9" s="154" t="s">
        <v>59</v>
      </c>
      <c r="G9" s="253"/>
      <c r="H9" s="253"/>
    </row>
    <row r="10" spans="1:15" s="158" customFormat="1" ht="15" customHeight="1">
      <c r="A10" s="155" t="s">
        <v>111</v>
      </c>
      <c r="B10" s="156">
        <v>900000</v>
      </c>
      <c r="C10" s="156">
        <v>180000</v>
      </c>
      <c r="D10" s="156">
        <v>-13996</v>
      </c>
      <c r="E10" s="156">
        <v>16299627</v>
      </c>
      <c r="F10" s="156">
        <v>17365631</v>
      </c>
      <c r="G10" s="156">
        <v>49</v>
      </c>
      <c r="H10" s="156">
        <v>17365680</v>
      </c>
      <c r="I10" s="157"/>
      <c r="J10" s="157"/>
      <c r="K10" s="157"/>
      <c r="L10" s="157"/>
      <c r="M10" s="157"/>
      <c r="N10" s="157"/>
      <c r="O10" s="157"/>
    </row>
    <row r="11" spans="1:8" ht="15" customHeight="1">
      <c r="A11" s="159" t="s">
        <v>60</v>
      </c>
      <c r="B11" s="156"/>
      <c r="C11" s="156"/>
      <c r="D11" s="156"/>
      <c r="E11" s="156">
        <v>1930032</v>
      </c>
      <c r="F11" s="156">
        <f aca="true" t="shared" si="0" ref="F11:F16">SUM(B11:E11)</f>
        <v>1930032</v>
      </c>
      <c r="G11" s="156">
        <v>-5</v>
      </c>
      <c r="H11" s="156">
        <f aca="true" t="shared" si="1" ref="H11:H16">F11+G11</f>
        <v>1930027</v>
      </c>
    </row>
    <row r="12" spans="1:15" s="158" customFormat="1" ht="15" customHeight="1">
      <c r="A12" s="155" t="s">
        <v>61</v>
      </c>
      <c r="B12" s="156"/>
      <c r="C12" s="156"/>
      <c r="D12" s="156">
        <v>-8940</v>
      </c>
      <c r="E12" s="156"/>
      <c r="F12" s="156">
        <f t="shared" si="0"/>
        <v>-8940</v>
      </c>
      <c r="G12" s="156"/>
      <c r="H12" s="156">
        <f t="shared" si="1"/>
        <v>-8940</v>
      </c>
      <c r="I12" s="147"/>
      <c r="J12" s="157"/>
      <c r="K12" s="157"/>
      <c r="L12" s="157"/>
      <c r="M12" s="157"/>
      <c r="N12" s="157"/>
      <c r="O12" s="157"/>
    </row>
    <row r="13" spans="1:15" s="48" customFormat="1" ht="15" customHeight="1">
      <c r="A13" s="160" t="s">
        <v>62</v>
      </c>
      <c r="B13" s="156" t="s">
        <v>90</v>
      </c>
      <c r="C13" s="156" t="s">
        <v>90</v>
      </c>
      <c r="D13" s="156">
        <f>SUM(D11:D12)</f>
        <v>-8940</v>
      </c>
      <c r="E13" s="156">
        <f>SUM(E11:E12)</f>
        <v>1930032</v>
      </c>
      <c r="F13" s="156">
        <f t="shared" si="0"/>
        <v>1921092</v>
      </c>
      <c r="G13" s="156">
        <f>SUM(G11:G12)</f>
        <v>-5</v>
      </c>
      <c r="H13" s="156">
        <f t="shared" si="1"/>
        <v>1921087</v>
      </c>
      <c r="I13" s="161"/>
      <c r="J13" s="161"/>
      <c r="K13" s="161"/>
      <c r="L13" s="161"/>
      <c r="M13" s="161"/>
      <c r="N13" s="161"/>
      <c r="O13" s="161"/>
    </row>
    <row r="14" spans="1:9" ht="15" customHeight="1">
      <c r="A14" s="160" t="s">
        <v>112</v>
      </c>
      <c r="B14" s="162">
        <v>900000</v>
      </c>
      <c r="C14" s="162">
        <v>180000</v>
      </c>
      <c r="D14" s="162">
        <f>D10+D13</f>
        <v>-22936</v>
      </c>
      <c r="E14" s="162">
        <f>E10+E13</f>
        <v>18229659</v>
      </c>
      <c r="F14" s="162">
        <f t="shared" si="0"/>
        <v>19286723</v>
      </c>
      <c r="G14" s="162">
        <f>G10+G13</f>
        <v>44</v>
      </c>
      <c r="H14" s="162">
        <f t="shared" si="1"/>
        <v>19286767</v>
      </c>
      <c r="I14" s="163"/>
    </row>
    <row r="15" spans="1:9" ht="15" customHeight="1">
      <c r="A15" s="159" t="s">
        <v>60</v>
      </c>
      <c r="B15" s="156"/>
      <c r="C15" s="156"/>
      <c r="D15" s="190"/>
      <c r="E15" s="190">
        <f>'ф.2'!C29</f>
        <v>1053356</v>
      </c>
      <c r="F15" s="190">
        <f t="shared" si="0"/>
        <v>1053356</v>
      </c>
      <c r="G15" s="190">
        <v>6</v>
      </c>
      <c r="H15" s="156">
        <f t="shared" si="1"/>
        <v>1053362</v>
      </c>
      <c r="I15" s="163"/>
    </row>
    <row r="16" spans="1:15" s="158" customFormat="1" ht="15" customHeight="1">
      <c r="A16" s="155" t="s">
        <v>61</v>
      </c>
      <c r="B16" s="156"/>
      <c r="C16" s="156"/>
      <c r="D16" s="190">
        <v>-10046</v>
      </c>
      <c r="E16" s="190"/>
      <c r="F16" s="190">
        <f t="shared" si="0"/>
        <v>-10046</v>
      </c>
      <c r="G16" s="156"/>
      <c r="H16" s="156">
        <f t="shared" si="1"/>
        <v>-10046</v>
      </c>
      <c r="I16" s="164"/>
      <c r="J16" s="157"/>
      <c r="K16" s="157"/>
      <c r="L16" s="157"/>
      <c r="M16" s="157"/>
      <c r="N16" s="157"/>
      <c r="O16" s="157"/>
    </row>
    <row r="17" spans="1:15" s="158" customFormat="1" ht="12.75">
      <c r="A17" s="159" t="s">
        <v>63</v>
      </c>
      <c r="B17" s="156"/>
      <c r="C17" s="156"/>
      <c r="D17" s="156"/>
      <c r="E17" s="156"/>
      <c r="F17" s="156"/>
      <c r="G17" s="156"/>
      <c r="H17" s="156" t="s">
        <v>90</v>
      </c>
      <c r="I17" s="164"/>
      <c r="J17" s="157"/>
      <c r="K17" s="157"/>
      <c r="L17" s="157"/>
      <c r="M17" s="157"/>
      <c r="N17" s="157"/>
      <c r="O17" s="157"/>
    </row>
    <row r="18" spans="1:15" s="48" customFormat="1" ht="15" customHeight="1">
      <c r="A18" s="160" t="s">
        <v>62</v>
      </c>
      <c r="B18" s="162" t="s">
        <v>90</v>
      </c>
      <c r="C18" s="162" t="s">
        <v>90</v>
      </c>
      <c r="D18" s="162">
        <f>SUM(D15:D16)</f>
        <v>-10046</v>
      </c>
      <c r="E18" s="162">
        <f>SUM(E15:E16)</f>
        <v>1053356</v>
      </c>
      <c r="F18" s="162">
        <f>SUM(F15:F16)</f>
        <v>1043310</v>
      </c>
      <c r="G18" s="162">
        <f>SUM(G15:G16)</f>
        <v>6</v>
      </c>
      <c r="H18" s="162">
        <v>1043316</v>
      </c>
      <c r="I18" s="163"/>
      <c r="J18" s="161"/>
      <c r="K18" s="161"/>
      <c r="L18" s="161"/>
      <c r="M18" s="161"/>
      <c r="N18" s="161"/>
      <c r="O18" s="161"/>
    </row>
    <row r="19" spans="1:9" ht="15" customHeight="1">
      <c r="A19" s="160" t="s">
        <v>119</v>
      </c>
      <c r="B19" s="162">
        <v>900000</v>
      </c>
      <c r="C19" s="162">
        <v>180000</v>
      </c>
      <c r="D19" s="162">
        <f>D14+D18</f>
        <v>-32982</v>
      </c>
      <c r="E19" s="162">
        <f>E14+E18</f>
        <v>19283015</v>
      </c>
      <c r="F19" s="162">
        <f>F14+F18</f>
        <v>20330033</v>
      </c>
      <c r="G19" s="162">
        <f>G14+G18</f>
        <v>50</v>
      </c>
      <c r="H19" s="162">
        <v>20330083</v>
      </c>
      <c r="I19" s="163"/>
    </row>
    <row r="20" spans="1:15" s="48" customFormat="1" ht="15" customHeight="1" hidden="1">
      <c r="A20" s="165"/>
      <c r="B20" s="127">
        <f>B19-'ф1'!D33</f>
        <v>0</v>
      </c>
      <c r="C20" s="127">
        <f>C19-'ф1'!D34</f>
        <v>0</v>
      </c>
      <c r="D20" s="127">
        <f>D19-'ф1'!D35</f>
        <v>0</v>
      </c>
      <c r="E20" s="127">
        <f>E19-'ф1'!D37</f>
        <v>0</v>
      </c>
      <c r="F20" s="127">
        <f>F19-'ф1'!D38</f>
        <v>0</v>
      </c>
      <c r="G20" s="127">
        <f>G19-'ф1'!D39</f>
        <v>0</v>
      </c>
      <c r="H20" s="127">
        <f>H19-'ф1'!D40</f>
        <v>0</v>
      </c>
      <c r="I20" s="149"/>
      <c r="J20" s="149"/>
      <c r="K20" s="149"/>
      <c r="L20" s="149"/>
      <c r="M20" s="161"/>
      <c r="N20" s="161"/>
      <c r="O20" s="161"/>
    </row>
    <row r="21" spans="1:15" s="48" customFormat="1" ht="15" customHeight="1" hidden="1">
      <c r="A21" s="165"/>
      <c r="B21" s="127"/>
      <c r="C21" s="127"/>
      <c r="D21" s="127"/>
      <c r="E21" s="127"/>
      <c r="F21" s="127"/>
      <c r="G21" s="127"/>
      <c r="H21" s="127"/>
      <c r="I21" s="149"/>
      <c r="J21" s="149"/>
      <c r="K21" s="149"/>
      <c r="L21" s="149"/>
      <c r="M21" s="161"/>
      <c r="N21" s="161"/>
      <c r="O21" s="161"/>
    </row>
    <row r="22" spans="1:15" s="48" customFormat="1" ht="15" customHeight="1">
      <c r="A22" s="165"/>
      <c r="B22" s="127"/>
      <c r="C22" s="127"/>
      <c r="D22" s="127"/>
      <c r="E22" s="127"/>
      <c r="F22" s="127"/>
      <c r="G22" s="127"/>
      <c r="H22" s="204"/>
      <c r="I22" s="149"/>
      <c r="J22" s="149"/>
      <c r="K22" s="149"/>
      <c r="L22" s="149"/>
      <c r="M22" s="161"/>
      <c r="N22" s="161"/>
      <c r="O22" s="161"/>
    </row>
    <row r="23" spans="1:15" s="48" customFormat="1" ht="15" customHeight="1">
      <c r="A23" s="150"/>
      <c r="B23" s="138"/>
      <c r="C23" s="138"/>
      <c r="D23" s="71"/>
      <c r="E23" s="71"/>
      <c r="F23" s="71"/>
      <c r="G23" s="71"/>
      <c r="H23" s="71"/>
      <c r="I23" s="149"/>
      <c r="J23" s="149"/>
      <c r="K23" s="149"/>
      <c r="L23" s="149"/>
      <c r="M23" s="161"/>
      <c r="N23" s="161"/>
      <c r="O23" s="161"/>
    </row>
    <row r="24" spans="1:15" s="138" customFormat="1" ht="15" customHeight="1">
      <c r="A24" s="240" t="s">
        <v>123</v>
      </c>
      <c r="C24" s="254" t="s">
        <v>124</v>
      </c>
      <c r="D24" s="254"/>
      <c r="E24" s="254"/>
      <c r="F24" s="71"/>
      <c r="G24" s="71"/>
      <c r="H24" s="71"/>
      <c r="I24" s="149"/>
      <c r="J24" s="149"/>
      <c r="K24" s="149"/>
      <c r="L24" s="149"/>
      <c r="M24" s="149"/>
      <c r="N24" s="149"/>
      <c r="O24" s="149"/>
    </row>
    <row r="25" spans="1:15" s="138" customFormat="1" ht="15" customHeight="1">
      <c r="A25" s="65"/>
      <c r="C25" s="144"/>
      <c r="D25" s="145"/>
      <c r="F25" s="71"/>
      <c r="G25" s="71"/>
      <c r="H25" s="71"/>
      <c r="I25" s="149"/>
      <c r="J25" s="149"/>
      <c r="K25" s="149"/>
      <c r="L25" s="149"/>
      <c r="M25" s="149"/>
      <c r="N25" s="149"/>
      <c r="O25" s="149"/>
    </row>
    <row r="26" spans="1:15" s="167" customFormat="1" ht="12.75" customHeight="1">
      <c r="A26" s="166"/>
      <c r="E26" s="168"/>
      <c r="F26" s="71"/>
      <c r="G26" s="71"/>
      <c r="H26" s="71"/>
      <c r="I26" s="149"/>
      <c r="J26" s="149"/>
      <c r="K26" s="149"/>
      <c r="L26" s="149"/>
      <c r="M26" s="169"/>
      <c r="N26" s="169"/>
      <c r="O26" s="169"/>
    </row>
    <row r="27" spans="1:15" s="138" customFormat="1" ht="12.75" customHeight="1">
      <c r="A27" s="65"/>
      <c r="E27" s="71"/>
      <c r="F27" s="71"/>
      <c r="G27" s="71"/>
      <c r="H27" s="71"/>
      <c r="I27" s="149"/>
      <c r="J27" s="149"/>
      <c r="K27" s="149"/>
      <c r="L27" s="149"/>
      <c r="M27" s="149"/>
      <c r="N27" s="149"/>
      <c r="O27" s="149"/>
    </row>
    <row r="28" spans="1:15" s="138" customFormat="1" ht="12.75" customHeight="1">
      <c r="A28" s="102" t="s">
        <v>110</v>
      </c>
      <c r="C28" s="254" t="s">
        <v>56</v>
      </c>
      <c r="D28" s="254"/>
      <c r="E28" s="254"/>
      <c r="F28" s="71"/>
      <c r="G28" s="71"/>
      <c r="H28" s="71"/>
      <c r="I28" s="149"/>
      <c r="J28" s="149"/>
      <c r="K28" s="149"/>
      <c r="L28" s="149"/>
      <c r="M28" s="149"/>
      <c r="N28" s="149"/>
      <c r="O28" s="149"/>
    </row>
    <row r="29" spans="5:15" s="138" customFormat="1" ht="12.75">
      <c r="E29" s="71"/>
      <c r="F29" s="71"/>
      <c r="G29" s="71"/>
      <c r="H29" s="71"/>
      <c r="I29" s="149"/>
      <c r="J29" s="149"/>
      <c r="K29" s="149"/>
      <c r="L29" s="149"/>
      <c r="M29" s="149"/>
      <c r="N29" s="149"/>
      <c r="O29" s="149"/>
    </row>
    <row r="30" spans="5:8" ht="12.75"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72" ht="12.75">
      <c r="A72" s="141" t="s">
        <v>64</v>
      </c>
    </row>
  </sheetData>
  <sheetProtection/>
  <mergeCells count="9">
    <mergeCell ref="H8:H9"/>
    <mergeCell ref="C24:E24"/>
    <mergeCell ref="C28:E28"/>
    <mergeCell ref="A2:G2"/>
    <mergeCell ref="A3:G3"/>
    <mergeCell ref="A6:G6"/>
    <mergeCell ref="A8:A9"/>
    <mergeCell ref="B8:F8"/>
    <mergeCell ref="G8:G9"/>
  </mergeCells>
  <printOptions/>
  <pageMargins left="0.7874015748031497" right="0" top="0.7874015748031497" bottom="0.5511811023622047" header="0.5118110236220472" footer="0.5118110236220472"/>
  <pageSetup horizontalDpi="600" verticalDpi="600" orientation="landscape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Пользователь</cp:lastModifiedBy>
  <cp:lastPrinted>2015-08-14T05:34:47Z</cp:lastPrinted>
  <dcterms:created xsi:type="dcterms:W3CDTF">2005-07-29T11:17:57Z</dcterms:created>
  <dcterms:modified xsi:type="dcterms:W3CDTF">2015-08-14T05:51:53Z</dcterms:modified>
  <cp:category/>
  <cp:version/>
  <cp:contentType/>
  <cp:contentStatus/>
</cp:coreProperties>
</file>