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1820" activeTab="1"/>
  </bookViews>
  <sheets>
    <sheet name="ф.1 (новый)" sheetId="1" r:id="rId1"/>
    <sheet name="ф.2" sheetId="2" r:id="rId2"/>
  </sheets>
  <externalReferences>
    <externalReference r:id="rId3"/>
    <externalReference r:id="rId4"/>
    <externalReference r:id="rId5"/>
    <externalReference r:id="rId6"/>
  </externalReferences>
  <definedNames>
    <definedName name="q">#REF!</definedName>
    <definedName name="z">#REF!</definedName>
    <definedName name="акт20">[1]акт10!#REF!</definedName>
    <definedName name="акт51">#REF!</definedName>
    <definedName name="БЛРаздел1">[2]ОборБалФормОтч!$C$19:$C$24,[2]ОборБалФормОтч!$E$19:$F$24,[2]ОборБалФормОтч!$D$26:$F$31,[2]ОборБалФормОтч!$C$33:$C$38,[2]ОборБалФормОтч!$E$33:$F$38,[2]ОборБалФормОтч!$D$40:$F$43,[2]ОборБалФормОтч!$C$45:$C$48,[2]ОборБалФормОтч!$E$45:$F$48,[2]ОборБалФормОтч!$C$19</definedName>
    <definedName name="БЛРаздел2">[2]ОборБалФормОтч!$C$51:$C$58,[2]ОборБалФормОтч!$E$51:$F$58,[2]ОборБалФормОтч!$C$60:$C$63,[2]ОборБалФормОтч!$E$60:$F$63,[2]ОборБалФормОтч!$C$65:$C$67,[2]ОборБалФормОтч!$E$65:$F$67,[2]ОборБалФормОтч!$C$51</definedName>
    <definedName name="БЛРаздел3">[2]ОборБалФормОтч!$C$70:$C$72,[2]ОборБалФормОтч!$D$73:$F$73,[2]ОборБалФормОтч!$E$70:$F$72,[2]ОборБалФормОтч!$C$75:$C$77,[2]ОборБалФормОтч!$E$75:$F$77,[2]ОборБалФормОтч!$C$79:$C$82,[2]ОборБалФормОтч!$E$79:$F$82,[2]ОборБалФормОтч!$C$84:$C$86,[2]ОборБалФормОтч!$E$84:$F$86,[2]ОборБалФормОтч!$C$88:$C$89,[2]ОборБалФормОтч!$E$88:$F$89,[2]ОборБалФормОтч!$C$70</definedName>
    <definedName name="БЛРаздел4">[2]ОборБалФормОтч!$E$106:$F$107,[2]ОборБалФормОтч!$C$106:$C$107,[2]ОборБалФормОтч!$E$102:$F$104,[2]ОборБалФормОтч!$C$102:$C$104,[2]ОборБалФормОтч!$C$97:$C$100,[2]ОборБалФормОтч!$E$97:$F$100,[2]ОборБалФормОтч!$E$92:$F$95,[2]ОборБалФормОтч!$C$92:$C$95,[2]ОборБалФормОтч!$C$92</definedName>
    <definedName name="БЛРаздел5">[2]ОборБалФормОтч!$C$113:$C$114,[2]ОборБалФормОтч!$D$110:$F$112,[2]ОборБалФормОтч!$E$113:$F$114,[2]ОборБалФормОтч!$D$115:$F$115,[2]ОборБалФормОтч!$D$117:$F$119,[2]ОборБалФормОтч!$D$121:$F$122,[2]ОборБалФормОтч!$D$124:$F$126,[2]ОборБалФормОтч!$D$110</definedName>
    <definedName name="БЛРаздел6">[2]ОборБалФормОтч!$D$129:$F$132,[2]ОборБалФормОтч!$D$134:$F$135,[2]ОборБалФормОтч!$D$137:$F$140,[2]ОборБалФормОтч!$D$142:$F$144,[2]ОборБалФормОтч!$D$146:$F$150,[2]ОборБалФормОтч!$D$152:$F$154,[2]ОборБалФормОтч!$D$156:$F$162,[2]ОборБалФормОтч!$D$129</definedName>
    <definedName name="БЛРаздел7">[2]ОборБалФормОтч!$D$179:$F$185,[2]ОборБалФормОтч!$D$175:$F$177,[2]ОборБалФормОтч!$D$165:$F$173,[2]ОборБалФормОтч!$D$165</definedName>
    <definedName name="БЛРаздел8">[2]ОборБалФормОтч!$E$200:$F$207,[2]ОборБалФормОтч!$C$200:$C$207,[2]ОборБалФормОтч!$E$189:$F$198,[2]ОборБалФормОтч!$C$189:$C$198,[2]ОборБалФормОтч!$E$188:$F$188,[2]ОборБалФормОтч!$C$188</definedName>
    <definedName name="БЛРаздел9">[2]ОборБалФормОтч!$E$234:$F$237,[2]ОборБалФормОтч!$C$234:$C$237,[2]ОборБалФормОтч!$E$224:$F$232,[2]ОборБалФормОтч!$C$224:$C$232,[2]ОборБалФормОтч!$E$223:$F$223,[2]ОборБалФормОтч!$C$223,[2]ОборБалФормОтч!$E$217:$F$221,[2]ОборБалФормОтч!$C$217:$C$221,[2]ОборБалФормОтч!$E$210:$F$215,[2]ОборБалФормОтч!$C$210:$C$215,[2]ОборБалФормОтч!$C$210</definedName>
    <definedName name="БПДанные">[2]ТитулЛистОтч!$C$22:$D$33,[2]ТитулЛистОтч!$C$36:$D$48,[2]ТитулЛистОтч!$C$22</definedName>
    <definedName name="вп">#REF!</definedName>
    <definedName name="дата">#REF!</definedName>
    <definedName name="_xlnm.Print_Area" localSheetId="0">'ф.1 (новый)'!$A$1:$D$86</definedName>
    <definedName name="обор">[3]ОборБалФормОтч!$C$70:$C$72,[3]ОборБалФормОтч!$D$73:$F$73,[3]ОборБалФормОтч!$E$70:$F$72,[3]ОборБалФормОтч!$C$75:$C$77,[3]ОборБалФормОтч!$E$75:$F$77,[3]ОборБалФормОтч!$C$79:$C$82,[3]ОборБалФормОтч!$E$79:$F$82,[3]ОборБалФормОтч!$C$84:$C$86,[3]ОборБалФормОтч!$E$84:$F$86,[3]ОборБалФормОтч!$C$88:$C$89,[3]ОборБалФормОтч!$E$88:$F$89,[3]ОборБалФормОтч!$C$70</definedName>
    <definedName name="обороты">[3]ОборБалФормОтч!$C$19:$C$24,[3]ОборБалФормОтч!$E$19:$F$24,[3]ОборБалФормОтч!$D$26:$F$31,[3]ОборБалФормОтч!$C$33:$C$38,[3]ОборБалФормОтч!$E$33:$F$38,[3]ОборБалФормОтч!$D$40:$F$43,[3]ОборБалФормОтч!$C$45:$C$48,[3]ОборБалФормОтч!$E$45:$F$48,[3]ОборБалФормОтч!$C$19</definedName>
    <definedName name="ф77">#REF!</definedName>
  </definedNames>
  <calcPr calcId="145621"/>
</workbook>
</file>

<file path=xl/calcChain.xml><?xml version="1.0" encoding="utf-8"?>
<calcChain xmlns="http://schemas.openxmlformats.org/spreadsheetml/2006/main">
  <c r="D75" i="1" l="1"/>
  <c r="C70" i="1"/>
  <c r="C69" i="1"/>
  <c r="C68" i="1"/>
  <c r="C66" i="1" s="1"/>
  <c r="C65" i="1"/>
  <c r="C64" i="1"/>
  <c r="C60" i="1"/>
  <c r="C58" i="1" s="1"/>
  <c r="C53" i="1"/>
  <c r="C52" i="1"/>
  <c r="C51" i="1"/>
  <c r="C49" i="1"/>
  <c r="C47" i="1"/>
  <c r="C46" i="1"/>
  <c r="C45" i="1"/>
  <c r="C42" i="1"/>
  <c r="C37" i="1"/>
  <c r="C35" i="1"/>
  <c r="C34" i="1"/>
  <c r="C33" i="1"/>
  <c r="C32" i="1"/>
  <c r="C31" i="1"/>
  <c r="C30" i="1"/>
  <c r="C26" i="1"/>
  <c r="C25" i="1"/>
  <c r="C19" i="1"/>
  <c r="C18" i="1"/>
  <c r="C14" i="1"/>
  <c r="C13" i="1"/>
  <c r="C11" i="1"/>
  <c r="C72" i="1" l="1"/>
  <c r="C39" i="1"/>
  <c r="C55" i="1"/>
  <c r="C74" i="1"/>
  <c r="C75" i="1" s="1"/>
</calcChain>
</file>

<file path=xl/sharedStrings.xml><?xml version="1.0" encoding="utf-8"?>
<sst xmlns="http://schemas.openxmlformats.org/spreadsheetml/2006/main" count="215" uniqueCount="186">
  <si>
    <t>Приложение 10 к постановлению Правления Национального Банка Республики Казахстан от 27 мая 2013года №130 (с 07.11.2013г. постановление Правления 23 сентября 2013 года №250)</t>
  </si>
  <si>
    <t>Форма № 1</t>
  </si>
  <si>
    <t>Бухгалтерский баланс</t>
  </si>
  <si>
    <t>Акционерное общество "Казпочта"</t>
  </si>
  <si>
    <t>(полное наименование организации)</t>
  </si>
  <si>
    <t xml:space="preserve"> по состоянию на "01" апреля 2015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</si>
  <si>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</si>
  <si>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</si>
  <si>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</si>
  <si>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</si>
  <si>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</si>
  <si>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</si>
  <si>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</si>
  <si>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</si>
  <si>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</si>
  <si>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</si>
  <si>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</si>
  <si>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</si>
  <si>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</si>
  <si>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</si>
  <si>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</si>
  <si>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</si>
  <si>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</si>
  <si>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</si>
  <si>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</si>
  <si>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 xml:space="preserve">   от пенсионных активов</t>
  </si>
  <si>
    <t>7.1</t>
  </si>
  <si>
    <t xml:space="preserve">   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</si>
  <si>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</si>
  <si>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</si>
  <si>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8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</si>
  <si>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</si>
  <si>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</si>
  <si>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</si>
  <si>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(микрокредиты)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</si>
  <si>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</si>
  <si>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</si>
  <si>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</si>
  <si>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</si>
  <si>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</si>
  <si>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</si>
  <si>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</si>
  <si>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</si>
  <si>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</si>
  <si>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>Итого активы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</si>
  <si>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</si>
  <si>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</si>
  <si>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</si>
  <si>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</si>
  <si>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 xml:space="preserve">Займы полученные 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</si>
  <si>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</si>
  <si>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</si>
  <si>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</si>
  <si>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</si>
  <si>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</si>
  <si>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32</t>
  </si>
  <si>
    <t xml:space="preserve">Отложенное налоговое обязательство </t>
  </si>
  <si>
    <t>33</t>
  </si>
  <si>
    <t>Прочие обязательства</t>
  </si>
  <si>
    <t>34</t>
  </si>
  <si>
    <t>Итого обязательства</t>
  </si>
  <si>
    <t>Собственный капитал</t>
  </si>
  <si>
    <t>Уставный капитал</t>
  </si>
  <si>
    <t xml:space="preserve">      простые акции</t>
  </si>
  <si>
    <t>36.1</t>
  </si>
  <si>
    <t xml:space="preserve">      привилегированные акции </t>
  </si>
  <si>
    <t>36.2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</si>
  <si>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</si>
  <si>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</si>
  <si>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</si>
  <si>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</si>
  <si>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          </t>
  </si>
  <si>
    <t>в том числе:</t>
  </si>
  <si>
    <t xml:space="preserve">     предыдущих лет</t>
  </si>
  <si>
    <t>41.1</t>
  </si>
  <si>
    <t xml:space="preserve">     отчетного периода</t>
  </si>
  <si>
    <t>41.2</t>
  </si>
  <si>
    <t>Доля меньшинства</t>
  </si>
  <si>
    <t xml:space="preserve">Итого капитал: </t>
  </si>
  <si>
    <t>Итого капитал и обязательства (стр.35+стр.44):</t>
  </si>
  <si>
    <t xml:space="preserve">                 Статья «Доля меньшинства» заполняется при составлении консолидированной финансовой отчетности. </t>
  </si>
  <si>
    <t>Первый руководитель (на период его отсутствия - лицо его замещающее):</t>
  </si>
  <si>
    <t>Мусин Б.Б.</t>
  </si>
  <si>
    <t>(фамилия, имя, при наличии - отчество) (подпись)</t>
  </si>
  <si>
    <t>Главный бухгалтер:</t>
  </si>
  <si>
    <t>Кабдыкалыкова М.А.</t>
  </si>
  <si>
    <t>Исполнитель:</t>
  </si>
  <si>
    <t>Адамов Ж.С.</t>
  </si>
  <si>
    <t>(должность, фамилия и имя) (подпись)</t>
  </si>
  <si>
    <t>Дата подписания отчета</t>
  </si>
  <si>
    <t>"25" февраля  2015 года</t>
  </si>
  <si>
    <t>Место для печати</t>
  </si>
  <si>
    <t>Форма № 2</t>
  </si>
  <si>
    <t>Отчет о прибылях и убытках</t>
  </si>
  <si>
    <t>(полное наименование Национального оператора почты)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</si>
  <si>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</si>
  <si>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</si>
  <si>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</si>
  <si>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</si>
  <si>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 от реализации готовой продукции (работ, услуг)</t>
  </si>
  <si>
    <t>Себестоимость реализованной готовой продукции (работ, услуг)</t>
  </si>
  <si>
    <t xml:space="preserve">     из них:</t>
  </si>
  <si>
    <t xml:space="preserve">     расходы на материалы</t>
  </si>
  <si>
    <t>2.1</t>
  </si>
  <si>
    <t xml:space="preserve">     расходы на оплату труда и командировочные</t>
  </si>
  <si>
    <t>2.2</t>
  </si>
  <si>
    <t>Валовая прибыль (стр.1 - стр.2)</t>
  </si>
  <si>
    <t>Доходы, связанные с финансовой  деятельностью</t>
  </si>
  <si>
    <t>Доходы, связанные с получением вознаграждения</t>
  </si>
  <si>
    <t xml:space="preserve">     в том числе: </t>
  </si>
  <si>
    <t xml:space="preserve">     по корреспондентским и текущим счетам</t>
  </si>
  <si>
    <t>4.1</t>
  </si>
  <si>
    <t xml:space="preserve">     по размещенным вкладам</t>
  </si>
  <si>
    <t>4.2</t>
  </si>
  <si>
    <t xml:space="preserve">     по предоставленным займам</t>
  </si>
  <si>
    <t>4.3</t>
  </si>
  <si>
    <t xml:space="preserve">     по предоставленной финансовой аренде</t>
  </si>
  <si>
    <t>4.4</t>
  </si>
  <si>
    <t xml:space="preserve">     по приобретенным ценным бумагам</t>
  </si>
  <si>
    <t>4.5</t>
  </si>
  <si>
    <t xml:space="preserve">     по операциям "обратное РЕПО"</t>
  </si>
  <si>
    <t>4.6</t>
  </si>
  <si>
    <t xml:space="preserve">     прочие доходы, связанные с получением вознаграждения</t>
  </si>
  <si>
    <t>4.7</t>
  </si>
  <si>
    <t>Доходы, не связанные с получением вознаграждения</t>
  </si>
  <si>
    <t xml:space="preserve">     доходы от осуществления переводных операций</t>
  </si>
  <si>
    <t>5.1</t>
  </si>
  <si>
    <t xml:space="preserve">     доходы от осуществления клиринговых операций </t>
  </si>
  <si>
    <t>5.2</t>
  </si>
  <si>
    <t xml:space="preserve">     доходы от осуществления кассовых операций</t>
  </si>
  <si>
    <t>5.3</t>
  </si>
  <si>
    <t xml:space="preserve">     доходы от осуществления инкассации</t>
  </si>
  <si>
    <t>5.4</t>
  </si>
  <si>
    <t>Прочие доходы, связанные с финансовой деятельностью</t>
  </si>
  <si>
    <t>Доходы (расходы) по финансовым активам (нетто)</t>
  </si>
  <si>
    <t xml:space="preserve">    доходы (расходы) от купли/продажи финансовых активов (нетто)</t>
  </si>
  <si>
    <t xml:space="preserve">     доходы (расходы) от изменения стоимости финансовых активов, оцениваемых  по справедливой стоимости (нетто)</t>
  </si>
  <si>
    <t>Доходы (расходы) от переоценки иностранной валюты (нетто)</t>
  </si>
  <si>
    <t>Прочие доходы, не связанные с финансовой деятельностью</t>
  </si>
  <si>
    <t xml:space="preserve">Доходы от участия в капитале других юридических лиц </t>
  </si>
  <si>
    <t>Доходы от реализации (выбытия) активов</t>
  </si>
  <si>
    <t>Прочие доходы</t>
  </si>
  <si>
    <t>Итого доходов (сумма строк с 3 по 12)</t>
  </si>
  <si>
    <t>Расходы, связанные с реализацией готовой продукции (работ, услуг)</t>
  </si>
  <si>
    <t>Операционные расходы</t>
  </si>
  <si>
    <t>15.1</t>
  </si>
  <si>
    <t xml:space="preserve">     амортизационные отчисления </t>
  </si>
  <si>
    <t>15.2</t>
  </si>
  <si>
    <t xml:space="preserve">     расходы по выплате налогов и других обязательных платежей в бюджет (кроме корпоративного подоходного налога)</t>
  </si>
  <si>
    <t>15.3</t>
  </si>
  <si>
    <t>Расходы, связанные с финансовой деятельностью</t>
  </si>
  <si>
    <t>Расходы, связанные с выплатой вознаграждения</t>
  </si>
  <si>
    <t xml:space="preserve">     в том числе:</t>
  </si>
  <si>
    <t xml:space="preserve">     по привлеченным вкладам </t>
  </si>
  <si>
    <t>16.1</t>
  </si>
  <si>
    <t xml:space="preserve">     по полученным займам</t>
  </si>
  <si>
    <t>16.2</t>
  </si>
  <si>
    <t xml:space="preserve">     по полученной финансовой аренде</t>
  </si>
  <si>
    <t>16.3</t>
  </si>
  <si>
    <t xml:space="preserve">     по выпущенным ценным бумагам</t>
  </si>
  <si>
    <t>16.4</t>
  </si>
  <si>
    <t xml:space="preserve">     по операциям "РЕПО"</t>
  </si>
  <si>
    <t>16.5</t>
  </si>
  <si>
    <t xml:space="preserve">     прочие расходы, связанные с выплатой вознаграждения</t>
  </si>
  <si>
    <t>16.6</t>
  </si>
  <si>
    <t>Расходы, по финансовой деятельности, не связанные с выплатой вознаграждения</t>
  </si>
  <si>
    <t xml:space="preserve">     расходы от осуществления переводных операций</t>
  </si>
  <si>
    <t>17.1</t>
  </si>
  <si>
    <t xml:space="preserve">     расходы от осуществления клиринговых операций </t>
  </si>
  <si>
    <t>17.2</t>
  </si>
  <si>
    <t xml:space="preserve">     расходы от осуществления кассовых операций </t>
  </si>
  <si>
    <t>17.3</t>
  </si>
  <si>
    <t xml:space="preserve">     расходы от осуществления инкассации</t>
  </si>
  <si>
    <t>17.4</t>
  </si>
  <si>
    <t xml:space="preserve">Прочие расходы </t>
  </si>
  <si>
    <t>Итого расходов (сумма строк с 14 по 18)</t>
  </si>
  <si>
    <t>Чистая прибыль (убыток) до корпоративного подохолного налога (стр.13 - стр.19)</t>
  </si>
  <si>
    <t xml:space="preserve">Корпоративный подоходный налог </t>
  </si>
  <si>
    <t>Чистая прибыль (убыток) после уплаты корпоративного подоходного налога (стр.20 - стр.21)</t>
  </si>
  <si>
    <t>Прибыль (убыток) от прекращенной деятельности</t>
  </si>
  <si>
    <t>Итого чистая прибыль (убыток) за период  (стр. 22+/-стр.23 -стр.24)</t>
  </si>
  <si>
    <t>25</t>
  </si>
  <si>
    <t>Статья «Доля меньшинства» заполняется при составлении консолидированной финансовой отчетности.</t>
  </si>
  <si>
    <t>8 (7172) 580296 (4099)</t>
  </si>
  <si>
    <t xml:space="preserve">              (номер телефона)</t>
  </si>
  <si>
    <t>"25 " февраля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</si>
</sst>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-* #,##0_р_._-;\-* #,##0_р_._-;_-* &quot;-&quot;_р_.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_(* #,##0.0_);_(* \(#,##0.00\);_(* &quot;-&quot;??_);_(@_)"/>
    <numFmt numFmtId="167" formatCode="General_)"/>
    <numFmt numFmtId="168" formatCode="0.000"/>
    <numFmt numFmtId="169" formatCode="#,##0.0_);\(#,##0.0\)"/>
    <numFmt numFmtId="170" formatCode="#,##0.000_);\(#,##0.000\)"/>
    <numFmt numFmtId="171" formatCode="&quot;р.&quot;#,\);\(&quot;р.&quot;#,##0\)"/>
    <numFmt numFmtId="172" formatCode="&quot;$&quot;#,\);\(&quot;$&quot;#,##0\)"/>
    <numFmt numFmtId="173" formatCode="_(* #,##0_);_(* \(#,##0\);_(* &quot;-&quot;_);_(@_)"/>
    <numFmt numFmtId="174" formatCode="_(* #,##0.00_);_(* \(#,##0.00\);_(* &quot;-&quot;??_);_(@_)"/>
    <numFmt numFmtId="175" formatCode="_-* #,##0.00_-;\-* #,##0.00_-;_-* &quot;-&quot;??_-;_-@_-"/>
    <numFmt numFmtId="176" formatCode="* #,##0_);* \(#,##0\);&quot;-&quot;??_);@"/>
    <numFmt numFmtId="177" formatCode="_-* #,##0.00[$€-1]_-;\-* #,##0.00[$€-1]_-;_-* &quot;-&quot;??[$€-1]_-"/>
    <numFmt numFmtId="178" formatCode="_([$€]* #,##0.00_);_([$€]* \(#,##0.00\);_([$€]* &quot;-&quot;??_);_(@_)"/>
    <numFmt numFmtId="179" formatCode="_(* #,##0_);_(* \(#,##0\);_(* \-_);_(@_)"/>
    <numFmt numFmtId="180" formatCode="&quot;$&quot;#,##0\ ;\-&quot;$&quot;#,##0"/>
    <numFmt numFmtId="181" formatCode="&quot;$&quot;#,##0.00\ ;\(&quot;$&quot;#,##0.00\)"/>
    <numFmt numFmtId="182" formatCode="0.00_)"/>
    <numFmt numFmtId="183" formatCode="_-* #,##0\ _đ_._-;\-* #,##0\ _đ_._-;_-* &quot;-&quot;\ _đ_._-;_-@_-"/>
    <numFmt numFmtId="184" formatCode="\60\4\7\:"/>
    <numFmt numFmtId="185" formatCode="&quot;р.&quot;#,\);\(&quot;р.&quot;#,\)"/>
    <numFmt numFmtId="186" formatCode="&quot;$&quot;#,\);\(&quot;$&quot;#,\)"/>
    <numFmt numFmtId="187" formatCode="&quot;р.&quot;#,;\(&quot;р.&quot;#,\)"/>
    <numFmt numFmtId="188" formatCode="&quot;$&quot;#,;\(&quot;$&quot;#,\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_-* #,##0.00\ _р_._-;\-* #,##0.00\ _р_._-;_-* &quot;-&quot;??\ _р_._-;_-@_-"/>
    <numFmt numFmtId="192" formatCode="_-* #,##0_р_._-;\-* #,##0_р_._-;_-* &quot;-&quot;??_р_._-;_-@_-"/>
  </numFmts>
  <fonts count="6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0"/>
      <name val="Helv"/>
      <charset val="204"/>
    </font>
    <font>
      <sz val="10"/>
      <name val="Helv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0"/>
      <name val="MS Sans Serif"/>
      <family val="2"/>
      <charset val="204"/>
    </font>
    <font>
      <sz val="9"/>
      <name val="Times New Roman"/>
      <family val="1"/>
    </font>
    <font>
      <sz val="10"/>
      <name val="Courier"/>
      <family val="1"/>
      <charset val="204"/>
    </font>
    <font>
      <sz val="10"/>
      <name val="Courier"/>
      <family val="3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8"/>
      <name val="Arial"/>
      <family val="2"/>
      <charset val="204"/>
    </font>
    <font>
      <sz val="10"/>
      <name val="Tahoma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i/>
      <sz val="11"/>
      <color indexed="22"/>
      <name val="Calibri"/>
      <family val="2"/>
      <charset val="204"/>
    </font>
    <font>
      <b/>
      <u val="singleAccounting"/>
      <sz val="9"/>
      <name val="Times New Roman"/>
      <family val="1"/>
    </font>
    <font>
      <sz val="11"/>
      <color indexed="46"/>
      <name val="Calibri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sz val="11"/>
      <color indexed="50"/>
      <name val="Calibri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1"/>
      <color indexed="10"/>
      <name val="Calibri"/>
      <family val="2"/>
      <charset val="204"/>
    </font>
    <font>
      <b/>
      <sz val="10"/>
      <color indexed="18"/>
      <name val="Arial Tur"/>
      <family val="2"/>
      <charset val="162"/>
    </font>
    <font>
      <sz val="11"/>
      <color indexed="18"/>
      <name val="Calibri"/>
      <family val="2"/>
      <charset val="204"/>
    </font>
    <font>
      <b/>
      <i/>
      <sz val="16"/>
      <name val="Helv"/>
    </font>
    <font>
      <sz val="10"/>
      <name val="EYInterstate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</font>
    <font>
      <sz val="10"/>
      <name val="Helv"/>
      <charset val="162"/>
    </font>
    <font>
      <b/>
      <sz val="18"/>
      <color indexed="45"/>
      <name val="Cambria"/>
      <family val="2"/>
      <charset val="204"/>
    </font>
    <font>
      <u/>
      <sz val="10"/>
      <color indexed="12"/>
      <name val="Arial Cyr"/>
      <charset val="204"/>
    </font>
    <font>
      <sz val="10"/>
      <color indexed="64"/>
      <name val="Arial"/>
      <family val="2"/>
      <charset val="204"/>
    </font>
    <font>
      <sz val="8"/>
      <name val="Arial"/>
      <family val="2"/>
      <charset val="204"/>
    </font>
    <font>
      <u/>
      <sz val="10"/>
      <color indexed="36"/>
      <name val="Arial Cyr"/>
      <charset val="204"/>
    </font>
    <font>
      <sz val="10"/>
      <name val="Arial Cyr"/>
    </font>
    <font>
      <sz val="11"/>
      <color indexed="8"/>
      <name val="Calibri"/>
      <family val="2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60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61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38"/>
      </top>
      <bottom style="double">
        <color indexed="38"/>
      </bottom>
      <diagonal/>
    </border>
  </borders>
  <cellStyleXfs count="477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0" fillId="0" borderId="0"/>
    <xf numFmtId="0" fontId="12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3" fillId="0" borderId="0"/>
    <xf numFmtId="0" fontId="15" fillId="0" borderId="0"/>
    <xf numFmtId="0" fontId="16" fillId="0" borderId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165" fontId="20" fillId="0" borderId="4" applyAlignment="0" applyProtection="0"/>
    <xf numFmtId="165" fontId="20" fillId="0" borderId="4" applyAlignment="0" applyProtection="0"/>
    <xf numFmtId="166" fontId="21" fillId="0" borderId="0" applyFill="0" applyBorder="0" applyAlignment="0"/>
    <xf numFmtId="167" fontId="21" fillId="0" borderId="0" applyFill="0" applyBorder="0" applyAlignment="0"/>
    <xf numFmtId="168" fontId="21" fillId="0" borderId="0" applyFill="0" applyBorder="0" applyAlignment="0"/>
    <xf numFmtId="169" fontId="22" fillId="0" borderId="0" applyFill="0" applyBorder="0" applyAlignment="0"/>
    <xf numFmtId="169" fontId="22" fillId="0" borderId="0" applyFill="0" applyBorder="0" applyAlignment="0"/>
    <xf numFmtId="169" fontId="23" fillId="0" borderId="0" applyFill="0" applyBorder="0" applyAlignment="0"/>
    <xf numFmtId="170" fontId="22" fillId="0" borderId="0" applyFill="0" applyBorder="0" applyAlignment="0"/>
    <xf numFmtId="170" fontId="22" fillId="0" borderId="0" applyFill="0" applyBorder="0" applyAlignment="0"/>
    <xf numFmtId="170" fontId="23" fillId="0" borderId="0" applyFill="0" applyBorder="0" applyAlignment="0"/>
    <xf numFmtId="166" fontId="21" fillId="0" borderId="0" applyFill="0" applyBorder="0" applyAlignment="0"/>
    <xf numFmtId="171" fontId="22" fillId="0" borderId="0" applyFill="0" applyBorder="0" applyAlignment="0"/>
    <xf numFmtId="171" fontId="22" fillId="0" borderId="0" applyFill="0" applyBorder="0" applyAlignment="0"/>
    <xf numFmtId="172" fontId="23" fillId="0" borderId="0" applyFill="0" applyBorder="0" applyAlignment="0"/>
    <xf numFmtId="167" fontId="21" fillId="0" borderId="0" applyFill="0" applyBorder="0" applyAlignment="0"/>
    <xf numFmtId="0" fontId="24" fillId="18" borderId="5" applyNumberFormat="0" applyAlignment="0" applyProtection="0"/>
    <xf numFmtId="0" fontId="24" fillId="18" borderId="5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6" fillId="0" borderId="7">
      <alignment horizontal="center"/>
    </xf>
    <xf numFmtId="17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10" fillId="0" borderId="0" applyFont="0" applyFill="0" applyBorder="0" applyAlignment="0" applyProtection="0"/>
    <xf numFmtId="167" fontId="21" fillId="0" borderId="0" applyFont="0" applyFill="0" applyBorder="0" applyAlignment="0" applyProtection="0"/>
    <xf numFmtId="14" fontId="32" fillId="0" borderId="0" applyFill="0" applyBorder="0" applyAlignment="0"/>
    <xf numFmtId="176" fontId="9" fillId="0" borderId="0" applyFill="0" applyBorder="0" applyProtection="0"/>
    <xf numFmtId="176" fontId="9" fillId="0" borderId="8" applyFill="0" applyProtection="0"/>
    <xf numFmtId="38" fontId="33" fillId="0" borderId="9">
      <alignment vertical="center"/>
    </xf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66" fontId="21" fillId="0" borderId="0" applyFill="0" applyBorder="0" applyAlignment="0"/>
    <xf numFmtId="167" fontId="21" fillId="0" borderId="0" applyFill="0" applyBorder="0" applyAlignment="0"/>
    <xf numFmtId="166" fontId="21" fillId="0" borderId="0" applyFill="0" applyBorder="0" applyAlignment="0"/>
    <xf numFmtId="171" fontId="22" fillId="0" borderId="0" applyFill="0" applyBorder="0" applyAlignment="0"/>
    <xf numFmtId="171" fontId="22" fillId="0" borderId="0" applyFill="0" applyBorder="0" applyAlignment="0"/>
    <xf numFmtId="172" fontId="23" fillId="0" borderId="0" applyFill="0" applyBorder="0" applyAlignment="0"/>
    <xf numFmtId="167" fontId="21" fillId="0" borderId="0" applyFill="0" applyBorder="0" applyAlignment="0"/>
    <xf numFmtId="177" fontId="2" fillId="0" borderId="0" applyFont="0" applyFill="0" applyBorder="0" applyAlignment="0" applyProtection="0">
      <alignment horizontal="left" indent="1"/>
    </xf>
    <xf numFmtId="177" fontId="2" fillId="0" borderId="0" applyFont="0" applyFill="0" applyBorder="0" applyAlignment="0" applyProtection="0">
      <alignment horizontal="left" indent="1"/>
    </xf>
    <xf numFmtId="178" fontId="12" fillId="0" borderId="0" applyFont="0" applyFill="0" applyBorder="0" applyAlignment="0" applyProtection="0"/>
    <xf numFmtId="179" fontId="32" fillId="0" borderId="0"/>
    <xf numFmtId="0" fontId="32" fillId="0" borderId="0"/>
    <xf numFmtId="0" fontId="35" fillId="0" borderId="0" applyNumberFormat="0" applyFill="0" applyBorder="0" applyAlignment="0" applyProtection="0"/>
    <xf numFmtId="0" fontId="36" fillId="0" borderId="0">
      <alignment horizontal="center" wrapText="1"/>
    </xf>
    <xf numFmtId="0" fontId="37" fillId="17" borderId="0" applyNumberFormat="0" applyBorder="0" applyAlignment="0" applyProtection="0"/>
    <xf numFmtId="38" fontId="38" fillId="29" borderId="0" applyNumberFormat="0" applyBorder="0" applyAlignment="0" applyProtection="0"/>
    <xf numFmtId="0" fontId="39" fillId="0" borderId="10" applyNumberFormat="0" applyAlignment="0" applyProtection="0">
      <alignment horizontal="left" vertical="center"/>
    </xf>
    <xf numFmtId="0" fontId="39" fillId="0" borderId="11">
      <alignment horizontal="left" vertical="center"/>
    </xf>
    <xf numFmtId="0" fontId="39" fillId="0" borderId="11">
      <alignment horizontal="left" vertical="center"/>
    </xf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43" fillId="16" borderId="5" applyNumberFormat="0" applyAlignment="0" applyProtection="0"/>
    <xf numFmtId="10" fontId="38" fillId="30" borderId="2" applyNumberFormat="0" applyBorder="0" applyAlignment="0" applyProtection="0"/>
    <xf numFmtId="10" fontId="38" fillId="30" borderId="2" applyNumberFormat="0" applyBorder="0" applyAlignment="0" applyProtection="0"/>
    <xf numFmtId="10" fontId="38" fillId="30" borderId="2" applyNumberFormat="0" applyBorder="0" applyAlignment="0" applyProtection="0"/>
    <xf numFmtId="0" fontId="43" fillId="16" borderId="5" applyNumberFormat="0" applyAlignment="0" applyProtection="0"/>
    <xf numFmtId="0" fontId="43" fillId="16" borderId="5" applyNumberFormat="0" applyAlignment="0" applyProtection="0"/>
    <xf numFmtId="0" fontId="43" fillId="16" borderId="5" applyNumberFormat="0" applyAlignment="0" applyProtection="0"/>
    <xf numFmtId="0" fontId="43" fillId="16" borderId="5" applyNumberFormat="0" applyAlignment="0" applyProtection="0"/>
    <xf numFmtId="40" fontId="44" fillId="0" borderId="0">
      <protection locked="0"/>
    </xf>
    <xf numFmtId="1" fontId="45" fillId="0" borderId="0">
      <alignment horizontal="center"/>
      <protection locked="0"/>
    </xf>
    <xf numFmtId="180" fontId="30" fillId="0" borderId="0" applyFont="0" applyFill="0" applyBorder="0" applyAlignment="0" applyProtection="0"/>
    <xf numFmtId="181" fontId="46" fillId="0" borderId="0" applyFont="0" applyFill="0" applyBorder="0" applyAlignment="0" applyProtection="0"/>
    <xf numFmtId="166" fontId="21" fillId="0" borderId="0" applyFill="0" applyBorder="0" applyAlignment="0"/>
    <xf numFmtId="167" fontId="21" fillId="0" borderId="0" applyFill="0" applyBorder="0" applyAlignment="0"/>
    <xf numFmtId="166" fontId="21" fillId="0" borderId="0" applyFill="0" applyBorder="0" applyAlignment="0"/>
    <xf numFmtId="171" fontId="22" fillId="0" borderId="0" applyFill="0" applyBorder="0" applyAlignment="0"/>
    <xf numFmtId="171" fontId="22" fillId="0" borderId="0" applyFill="0" applyBorder="0" applyAlignment="0"/>
    <xf numFmtId="172" fontId="23" fillId="0" borderId="0" applyFill="0" applyBorder="0" applyAlignment="0"/>
    <xf numFmtId="167" fontId="21" fillId="0" borderId="0" applyFill="0" applyBorder="0" applyAlignment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8" fillId="0" borderId="0">
      <protection locked="0"/>
    </xf>
    <xf numFmtId="0" fontId="49" fillId="23" borderId="0" applyNumberFormat="0" applyBorder="0" applyAlignment="0" applyProtection="0"/>
    <xf numFmtId="182" fontId="50" fillId="0" borderId="0"/>
    <xf numFmtId="0" fontId="11" fillId="0" borderId="0"/>
    <xf numFmtId="0" fontId="11" fillId="0" borderId="0"/>
    <xf numFmtId="0" fontId="11" fillId="0" borderId="0"/>
    <xf numFmtId="182" fontId="50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5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0" fillId="0" borderId="0"/>
    <xf numFmtId="0" fontId="2" fillId="0" borderId="0"/>
    <xf numFmtId="0" fontId="10" fillId="0" borderId="0"/>
    <xf numFmtId="0" fontId="31" fillId="0" borderId="0"/>
    <xf numFmtId="0" fontId="31" fillId="0" borderId="0"/>
    <xf numFmtId="0" fontId="29" fillId="0" borderId="0"/>
    <xf numFmtId="0" fontId="27" fillId="0" borderId="0"/>
    <xf numFmtId="0" fontId="29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11" fillId="23" borderId="16" applyNumberFormat="0" applyFont="0" applyAlignment="0" applyProtection="0"/>
    <xf numFmtId="0" fontId="11" fillId="23" borderId="16" applyNumberFormat="0" applyFont="0" applyAlignment="0" applyProtection="0"/>
    <xf numFmtId="183" fontId="2" fillId="0" borderId="0" applyFont="0" applyFill="0" applyBorder="0" applyAlignment="0" applyProtection="0"/>
    <xf numFmtId="0" fontId="52" fillId="18" borderId="17" applyNumberFormat="0" applyAlignment="0" applyProtection="0"/>
    <xf numFmtId="0" fontId="52" fillId="18" borderId="17" applyNumberFormat="0" applyAlignment="0" applyProtection="0"/>
    <xf numFmtId="0" fontId="52" fillId="18" borderId="17" applyNumberFormat="0" applyAlignment="0" applyProtection="0"/>
    <xf numFmtId="0" fontId="52" fillId="18" borderId="17" applyNumberFormat="0" applyAlignment="0" applyProtection="0"/>
    <xf numFmtId="0" fontId="53" fillId="31" borderId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3" fillId="0" borderId="0" applyFont="0" applyFill="0" applyBorder="0" applyAlignment="0" applyProtection="0"/>
    <xf numFmtId="184" fontId="2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1" fillId="0" borderId="0" applyFill="0" applyBorder="0" applyAlignment="0"/>
    <xf numFmtId="167" fontId="21" fillId="0" borderId="0" applyFill="0" applyBorder="0" applyAlignment="0"/>
    <xf numFmtId="166" fontId="21" fillId="0" borderId="0" applyFill="0" applyBorder="0" applyAlignment="0"/>
    <xf numFmtId="171" fontId="22" fillId="0" borderId="0" applyFill="0" applyBorder="0" applyAlignment="0"/>
    <xf numFmtId="171" fontId="22" fillId="0" borderId="0" applyFill="0" applyBorder="0" applyAlignment="0"/>
    <xf numFmtId="172" fontId="23" fillId="0" borderId="0" applyFill="0" applyBorder="0" applyAlignment="0"/>
    <xf numFmtId="167" fontId="21" fillId="0" borderId="0" applyFill="0" applyBorder="0" applyAlignment="0"/>
    <xf numFmtId="0" fontId="54" fillId="0" borderId="0" applyNumberFormat="0" applyFont="0" applyFill="0" applyBorder="0" applyAlignment="0" applyProtection="0">
      <protection locked="0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3" fillId="0" borderId="0"/>
    <xf numFmtId="49" fontId="32" fillId="0" borderId="0" applyFill="0" applyBorder="0" applyAlignment="0"/>
    <xf numFmtId="185" fontId="22" fillId="0" borderId="0" applyFill="0" applyBorder="0" applyAlignment="0"/>
    <xf numFmtId="185" fontId="22" fillId="0" borderId="0" applyFill="0" applyBorder="0" applyAlignment="0"/>
    <xf numFmtId="186" fontId="23" fillId="0" borderId="0" applyFill="0" applyBorder="0" applyAlignment="0"/>
    <xf numFmtId="187" fontId="22" fillId="0" borderId="0" applyFill="0" applyBorder="0" applyAlignment="0"/>
    <xf numFmtId="187" fontId="22" fillId="0" borderId="0" applyFill="0" applyBorder="0" applyAlignment="0"/>
    <xf numFmtId="188" fontId="23" fillId="0" borderId="0" applyFill="0" applyBorder="0" applyAlignment="0"/>
    <xf numFmtId="0" fontId="55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189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7" fillId="0" borderId="0"/>
    <xf numFmtId="0" fontId="57" fillId="0" borderId="0"/>
    <xf numFmtId="0" fontId="29" fillId="0" borderId="0"/>
    <xf numFmtId="0" fontId="2" fillId="0" borderId="0"/>
    <xf numFmtId="0" fontId="57" fillId="0" borderId="0"/>
    <xf numFmtId="0" fontId="29" fillId="0" borderId="0"/>
    <xf numFmtId="0" fontId="29" fillId="0" borderId="0"/>
    <xf numFmtId="0" fontId="11" fillId="0" borderId="0"/>
    <xf numFmtId="0" fontId="58" fillId="0" borderId="0">
      <alignment horizontal="left"/>
    </xf>
    <xf numFmtId="0" fontId="58" fillId="0" borderId="0">
      <alignment horizontal="left"/>
    </xf>
    <xf numFmtId="0" fontId="58" fillId="0" borderId="0">
      <alignment horizontal="left"/>
    </xf>
    <xf numFmtId="0" fontId="2" fillId="0" borderId="0"/>
    <xf numFmtId="0" fontId="1" fillId="0" borderId="0"/>
    <xf numFmtId="0" fontId="11" fillId="0" borderId="0"/>
    <xf numFmtId="0" fontId="2" fillId="0" borderId="0"/>
    <xf numFmtId="0" fontId="17" fillId="0" borderId="0"/>
    <xf numFmtId="0" fontId="17" fillId="0" borderId="0"/>
    <xf numFmtId="0" fontId="1" fillId="0" borderId="0"/>
    <xf numFmtId="0" fontId="11" fillId="0" borderId="0"/>
    <xf numFmtId="0" fontId="11" fillId="0" borderId="0"/>
    <xf numFmtId="0" fontId="2" fillId="0" borderId="0"/>
    <xf numFmtId="0" fontId="17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31" fillId="0" borderId="0"/>
    <xf numFmtId="0" fontId="1" fillId="0" borderId="0"/>
    <xf numFmtId="0" fontId="11" fillId="0" borderId="0"/>
    <xf numFmtId="0" fontId="3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2" fillId="0" borderId="0"/>
    <xf numFmtId="38" fontId="2" fillId="0" borderId="0" applyFont="0" applyFill="0" applyBorder="0" applyAlignment="0" applyProtection="0"/>
    <xf numFmtId="191" fontId="6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 applyFill="1" applyAlignment="1" applyProtection="1">
      <alignment vertical="center"/>
      <protection locked="0"/>
    </xf>
    <xf numFmtId="164" fontId="4" fillId="0" borderId="0" xfId="0" applyNumberFormat="1" applyFont="1" applyFill="1" applyAlignment="1">
      <alignment horizontal="justify" vertical="center" shrinkToFit="1"/>
    </xf>
    <xf numFmtId="164" fontId="5" fillId="0" borderId="0" xfId="0" applyNumberFormat="1" applyFont="1" applyFill="1" applyAlignment="1" applyProtection="1">
      <alignment horizontal="right" vertical="center" wrapText="1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3" fontId="3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3" fontId="3" fillId="0" borderId="2" xfId="1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 wrapText="1"/>
    </xf>
    <xf numFmtId="3" fontId="5" fillId="0" borderId="2" xfId="2" applyNumberFormat="1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justify" vertical="center" wrapText="1"/>
    </xf>
    <xf numFmtId="2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" xfId="2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Alignment="1" applyProtection="1">
      <alignment vertical="center"/>
      <protection locked="0"/>
    </xf>
    <xf numFmtId="164" fontId="7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4" xfId="0" applyFont="1" applyBorder="1" applyAlignment="1">
      <alignment vertical="top"/>
    </xf>
    <xf numFmtId="49" fontId="3" fillId="0" borderId="0" xfId="3" applyNumberFormat="1" applyFont="1" applyFill="1" applyAlignment="1" applyProtection="1">
      <alignment vertical="center"/>
      <protection locked="0"/>
    </xf>
    <xf numFmtId="164" fontId="3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Alignment="1">
      <alignment horizontal="left"/>
    </xf>
    <xf numFmtId="0" fontId="3" fillId="0" borderId="4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wrapText="1"/>
    </xf>
    <xf numFmtId="164" fontId="4" fillId="0" borderId="0" xfId="0" applyNumberFormat="1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192" fontId="3" fillId="0" borderId="0" xfId="1" applyNumberFormat="1" applyFont="1" applyFill="1" applyAlignment="1" applyProtection="1">
      <alignment horizontal="center" vertical="center"/>
      <protection locked="0"/>
    </xf>
    <xf numFmtId="192" fontId="4" fillId="0" borderId="0" xfId="1" applyNumberFormat="1" applyFont="1" applyFill="1" applyAlignment="1" applyProtection="1">
      <alignment horizontal="center" vertical="center" wrapText="1" shrinkToFit="1"/>
    </xf>
    <xf numFmtId="192" fontId="3" fillId="0" borderId="0" xfId="1" applyNumberFormat="1" applyFont="1" applyFill="1" applyAlignment="1" applyProtection="1">
      <alignment horizontal="center" vertical="center"/>
    </xf>
    <xf numFmtId="192" fontId="4" fillId="0" borderId="0" xfId="1" applyNumberFormat="1" applyFont="1" applyFill="1" applyAlignment="1" applyProtection="1">
      <alignment horizontal="center" vertical="center"/>
    </xf>
    <xf numFmtId="192" fontId="5" fillId="0" borderId="0" xfId="1" applyNumberFormat="1" applyFont="1" applyFill="1" applyAlignment="1" applyProtection="1">
      <alignment horizontal="center" vertical="center" wrapText="1"/>
    </xf>
    <xf numFmtId="192" fontId="3" fillId="0" borderId="0" xfId="1" applyNumberFormat="1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192" fontId="5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192" fontId="3" fillId="0" borderId="2" xfId="1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192" fontId="5" fillId="0" borderId="2" xfId="1" applyNumberFormat="1" applyFont="1" applyFill="1" applyBorder="1" applyAlignment="1" applyProtection="1">
      <alignment horizontal="center" vertical="center"/>
      <protection locked="0"/>
    </xf>
    <xf numFmtId="192" fontId="5" fillId="0" borderId="2" xfId="439" applyNumberFormat="1" applyFont="1" applyFill="1" applyBorder="1" applyAlignment="1" applyProtection="1">
      <alignment vertical="center"/>
      <protection locked="0"/>
    </xf>
    <xf numFmtId="192" fontId="3" fillId="0" borderId="0" xfId="0" applyNumberFormat="1" applyFont="1" applyFill="1" applyAlignment="1" applyProtection="1">
      <alignment vertical="center"/>
      <protection locked="0"/>
    </xf>
    <xf numFmtId="192" fontId="3" fillId="0" borderId="0" xfId="2" applyNumberFormat="1" applyFont="1" applyFill="1" applyAlignment="1" applyProtection="1">
      <alignment vertical="center"/>
      <protection locked="0"/>
    </xf>
    <xf numFmtId="9" fontId="3" fillId="0" borderId="0" xfId="0" applyNumberFormat="1" applyFont="1" applyFill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192" fontId="3" fillId="0" borderId="2" xfId="1" applyNumberFormat="1" applyFont="1" applyFill="1" applyBorder="1" applyAlignment="1" applyProtection="1">
      <alignment horizontal="center" vertical="center"/>
      <protection locked="0"/>
    </xf>
    <xf numFmtId="192" fontId="3" fillId="0" borderId="2" xfId="439" applyNumberFormat="1" applyFont="1" applyFill="1" applyBorder="1" applyAlignment="1" applyProtection="1">
      <alignment vertical="center"/>
      <protection locked="0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0" fontId="62" fillId="29" borderId="2" xfId="0" applyFont="1" applyFill="1" applyBorder="1" applyAlignment="1" applyProtection="1">
      <alignment vertical="center" wrapText="1"/>
    </xf>
    <xf numFmtId="0" fontId="62" fillId="29" borderId="2" xfId="0" applyFont="1" applyFill="1" applyBorder="1" applyAlignment="1" applyProtection="1">
      <alignment horizontal="center" vertical="center" wrapText="1"/>
    </xf>
    <xf numFmtId="192" fontId="62" fillId="29" borderId="2" xfId="1" applyNumberFormat="1" applyFont="1" applyFill="1" applyBorder="1" applyAlignment="1" applyProtection="1">
      <alignment horizontal="center" vertical="center" wrapText="1"/>
    </xf>
    <xf numFmtId="192" fontId="62" fillId="29" borderId="2" xfId="439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62" fillId="0" borderId="2" xfId="0" applyFont="1" applyFill="1" applyBorder="1" applyAlignment="1" applyProtection="1">
      <alignment vertical="center" wrapText="1"/>
    </xf>
    <xf numFmtId="0" fontId="5" fillId="29" borderId="2" xfId="0" applyFont="1" applyFill="1" applyBorder="1" applyAlignment="1" applyProtection="1">
      <alignment vertical="center" wrapText="1"/>
    </xf>
    <xf numFmtId="0" fontId="3" fillId="32" borderId="0" xfId="0" applyFont="1" applyFill="1" applyAlignment="1" applyProtection="1">
      <alignment vertical="center"/>
      <protection locked="0"/>
    </xf>
    <xf numFmtId="192" fontId="62" fillId="29" borderId="0" xfId="1" applyNumberFormat="1" applyFont="1" applyFill="1" applyBorder="1" applyAlignment="1" applyProtection="1">
      <alignment horizontal="center" vertical="center" wrapText="1"/>
    </xf>
    <xf numFmtId="0" fontId="62" fillId="0" borderId="2" xfId="0" applyFont="1" applyFill="1" applyBorder="1" applyAlignment="1" applyProtection="1">
      <alignment horizontal="center" vertical="center" wrapText="1"/>
    </xf>
    <xf numFmtId="49" fontId="62" fillId="29" borderId="2" xfId="0" applyNumberFormat="1" applyFont="1" applyFill="1" applyBorder="1" applyAlignment="1" applyProtection="1">
      <alignment horizontal="center" vertical="center" wrapText="1"/>
    </xf>
    <xf numFmtId="192" fontId="63" fillId="0" borderId="0" xfId="1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192" fontId="8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192" fontId="3" fillId="0" borderId="4" xfId="0" applyNumberFormat="1" applyFont="1" applyBorder="1" applyAlignment="1">
      <alignment horizontal="center" vertical="center"/>
    </xf>
    <xf numFmtId="192" fontId="3" fillId="0" borderId="0" xfId="0" applyNumberFormat="1" applyFont="1" applyAlignment="1">
      <alignment horizontal="center" vertical="center"/>
    </xf>
  </cellXfs>
  <cellStyles count="477">
    <cellStyle name="]_x000d__x000a_Zoomed=1_x000d__x000a_Row=0_x000d__x000a_Column=0_x000d__x000a_Height=0_x000d__x000a_Width=0_x000d__x000a_FontName=FoxFont_x000d__x000a_FontStyle=0_x000d__x000a_FontSize=9_x000d__x000a_PrtFontName=FoxPrin" xfId="4"/>
    <cellStyle name="]_x000d__x000a_Zoomed=1_x000d__x000a_Row=0_x000d__x000a_Column=0_x000d__x000a_Height=0_x000d__x000a_Width=0_x000d__x000a_FontName=FoxFont_x000d__x000a_FontStyle=0_x000d__x000a_FontSize=9_x000d__x000a_PrtFontName=FoxPrin 2" xfId="5"/>
    <cellStyle name="]_x000d__x000a_Zoomed=1_x000d__x000a_Row=0_x000d__x000a_Column=0_x000d__x000a_Height=0_x000d__x000a_Width=0_x000d__x000a_FontName=FoxFont_x000d__x000a_FontStyle=0_x000d__x000a_FontSize=9_x000d__x000a_PrtFontName=FoxPrin 2 2" xfId="6"/>
    <cellStyle name="]_x000d__x000a_Zoomed=1_x000d__x000a_Row=0_x000d__x000a_Column=0_x000d__x000a_Height=0_x000d__x000a_Width=0_x000d__x000a_FontName=FoxFont_x000d__x000a_FontStyle=0_x000d__x000a_FontSize=9_x000d__x000a_PrtFontName=FoxPrin 2 3" xfId="7"/>
    <cellStyle name="]_x000d__x000a_Zoomed=1_x000d__x000a_Row=0_x000d__x000a_Column=0_x000d__x000a_Height=0_x000d__x000a_Width=0_x000d__x000a_FontName=FoxFont_x000d__x000a_FontStyle=0_x000d__x000a_FontSize=9_x000d__x000a_PrtFontName=FoxPrin 3" xfId="8"/>
    <cellStyle name="]_x000d__x000a_Zoomed=1_x000d__x000a_Row=0_x000d__x000a_Column=0_x000d__x000a_Height=0_x000d__x000a_Width=0_x000d__x000a_FontName=FoxFont_x000d__x000a_FontStyle=0_x000d__x000a_FontSize=9_x000d__x000a_PrtFontName=FoxPrin 4" xfId="9"/>
    <cellStyle name="]_x000d__x000a_Zoomed=1_x000d__x000a_Row=0_x000d__x000a_Column=0_x000d__x000a_Height=0_x000d__x000a_Width=0_x000d__x000a_FontName=FoxFont_x000d__x000a_FontStyle=0_x000d__x000a_FontSize=9_x000d__x000a_PrtFontName=FoxPrin 5" xfId="10"/>
    <cellStyle name="_~9360082" xfId="11"/>
    <cellStyle name="_A3.4 Other disclosures" xfId="12"/>
    <cellStyle name="_IFRS 7 Sensitivity Analysis_RPC_16_02_09_v3" xfId="13"/>
    <cellStyle name="_O. Taxes -02 Yassy" xfId="14"/>
    <cellStyle name="_Salary" xfId="15"/>
    <cellStyle name="_Sheet1" xfId="16"/>
    <cellStyle name="_Sheet1 2" xfId="17"/>
    <cellStyle name="_Sheet1 3" xfId="18"/>
    <cellStyle name="_Sheet1 4" xfId="19"/>
    <cellStyle name="_TOC" xfId="20"/>
    <cellStyle name="_VB.Payroll_TTG_2007" xfId="21"/>
    <cellStyle name="•WЏЂ_ЉO‰?—a‹?" xfId="22"/>
    <cellStyle name="W_OÝaà" xfId="23"/>
    <cellStyle name="20% - Accent1" xfId="24"/>
    <cellStyle name="20% - Accent1 2" xfId="25"/>
    <cellStyle name="20% - Accent2" xfId="26"/>
    <cellStyle name="20% - Accent2 2" xfId="27"/>
    <cellStyle name="20% - Accent3" xfId="28"/>
    <cellStyle name="20% - Accent3 2" xfId="29"/>
    <cellStyle name="20% - Accent4" xfId="30"/>
    <cellStyle name="20% - Accent4 2" xfId="31"/>
    <cellStyle name="20% - Accent5" xfId="32"/>
    <cellStyle name="20% - Accent5 2" xfId="33"/>
    <cellStyle name="20% - Accent6" xfId="34"/>
    <cellStyle name="20% - Accent6 2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2 2" xfId="41"/>
    <cellStyle name="20% - Акцент2 3" xfId="42"/>
    <cellStyle name="20% - Акцент2 4" xfId="43"/>
    <cellStyle name="20% - Акцент2 5" xfId="44"/>
    <cellStyle name="20% - Акцент2 6" xfId="45"/>
    <cellStyle name="20% - Акцент3 2" xfId="46"/>
    <cellStyle name="20% - Акцент3 3" xfId="47"/>
    <cellStyle name="20% - Акцент3 4" xfId="48"/>
    <cellStyle name="20% - Акцент3 5" xfId="49"/>
    <cellStyle name="20% - Акцент3 6" xfId="50"/>
    <cellStyle name="20% - Акцент4 2" xfId="51"/>
    <cellStyle name="20% - Акцент4 3" xfId="52"/>
    <cellStyle name="20% - Акцент4 4" xfId="53"/>
    <cellStyle name="20% - Акцент4 5" xfId="54"/>
    <cellStyle name="20% - Акцент4 6" xfId="55"/>
    <cellStyle name="20% - Акцент5 2" xfId="56"/>
    <cellStyle name="20% - Акцент5 3" xfId="57"/>
    <cellStyle name="20% - Акцент5 4" xfId="58"/>
    <cellStyle name="20% - Акцент5 5" xfId="59"/>
    <cellStyle name="20% - Акцент5 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40% - Accent1" xfId="66"/>
    <cellStyle name="40% - Accent1 2" xfId="67"/>
    <cellStyle name="40% - Accent2" xfId="68"/>
    <cellStyle name="40% - Accent2 2" xfId="69"/>
    <cellStyle name="40% - Accent3" xfId="70"/>
    <cellStyle name="40% - Accent3 2" xfId="71"/>
    <cellStyle name="40% - Accent4" xfId="72"/>
    <cellStyle name="40% - Accent4 2" xfId="73"/>
    <cellStyle name="40% - Accent5" xfId="74"/>
    <cellStyle name="40% - Accent5 2" xfId="75"/>
    <cellStyle name="40% - Accent6" xfId="76"/>
    <cellStyle name="40% - Accent6 2" xfId="77"/>
    <cellStyle name="40% - Акцент1 2" xfId="78"/>
    <cellStyle name="40% - Акцент1 3" xfId="79"/>
    <cellStyle name="40% - Акцент1 4" xfId="80"/>
    <cellStyle name="40% - Акцент1 5" xfId="81"/>
    <cellStyle name="40% - Акцент1 6" xfId="82"/>
    <cellStyle name="40% - Акцент2 2" xfId="83"/>
    <cellStyle name="40% - Акцент2 3" xfId="84"/>
    <cellStyle name="40% - Акцент2 4" xfId="85"/>
    <cellStyle name="40% - Акцент2 5" xfId="86"/>
    <cellStyle name="40% - Акцент2 6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4 2" xfId="93"/>
    <cellStyle name="40% - Акцент4 3" xfId="94"/>
    <cellStyle name="40% - Акцент4 4" xfId="95"/>
    <cellStyle name="40% - Акцент4 5" xfId="96"/>
    <cellStyle name="40% - Акцент4 6" xfId="97"/>
    <cellStyle name="40% - Акцент5 2" xfId="98"/>
    <cellStyle name="40% - Акцент5 3" xfId="99"/>
    <cellStyle name="40% - Акцент5 4" xfId="100"/>
    <cellStyle name="40% - Акцент5 5" xfId="101"/>
    <cellStyle name="40% - Акцент5 6" xfId="102"/>
    <cellStyle name="40% - Акцент6 2" xfId="103"/>
    <cellStyle name="40% - Акцент6 3" xfId="104"/>
    <cellStyle name="40% - Акцент6 4" xfId="105"/>
    <cellStyle name="40% - Акцент6 5" xfId="106"/>
    <cellStyle name="40% - Акцент6 6" xfId="107"/>
    <cellStyle name="60% - Accent1" xfId="108"/>
    <cellStyle name="60% - Accent1 2" xfId="109"/>
    <cellStyle name="60% - Accent2" xfId="110"/>
    <cellStyle name="60% - Accent2 2" xfId="111"/>
    <cellStyle name="60% - Accent3" xfId="112"/>
    <cellStyle name="60% - Accent3 2" xfId="113"/>
    <cellStyle name="60% - Accent4" xfId="114"/>
    <cellStyle name="60% - Accent4 2" xfId="115"/>
    <cellStyle name="60% - Accent5" xfId="116"/>
    <cellStyle name="60% - Accent5 2" xfId="117"/>
    <cellStyle name="60% - Accent6" xfId="118"/>
    <cellStyle name="60% - Accent6 2" xfId="119"/>
    <cellStyle name="Accent1" xfId="120"/>
    <cellStyle name="Accent1 2" xfId="121"/>
    <cellStyle name="Accent2" xfId="122"/>
    <cellStyle name="Accent2 2" xfId="123"/>
    <cellStyle name="Accent3" xfId="124"/>
    <cellStyle name="Accent3 2" xfId="125"/>
    <cellStyle name="Accent4" xfId="126"/>
    <cellStyle name="Accent4 2" xfId="127"/>
    <cellStyle name="Accent5" xfId="128"/>
    <cellStyle name="Accent5 2" xfId="129"/>
    <cellStyle name="Accent6" xfId="130"/>
    <cellStyle name="Accent6 2" xfId="131"/>
    <cellStyle name="Bad" xfId="132"/>
    <cellStyle name="Bad 2" xfId="133"/>
    <cellStyle name="Border" xfId="134"/>
    <cellStyle name="Border 2" xfId="135"/>
    <cellStyle name="Calc Currency (0)" xfId="136"/>
    <cellStyle name="Calc Currency (2)" xfId="137"/>
    <cellStyle name="Calc Percent (0)" xfId="138"/>
    <cellStyle name="Calc Percent (1)" xfId="139"/>
    <cellStyle name="Calc Percent (1) 2" xfId="140"/>
    <cellStyle name="Calc Percent (1) 3" xfId="141"/>
    <cellStyle name="Calc Percent (2)" xfId="142"/>
    <cellStyle name="Calc Percent (2) 2" xfId="143"/>
    <cellStyle name="Calc Percent (2) 3" xfId="144"/>
    <cellStyle name="Calc Units (0)" xfId="145"/>
    <cellStyle name="Calc Units (1)" xfId="146"/>
    <cellStyle name="Calc Units (1) 2" xfId="147"/>
    <cellStyle name="Calc Units (1) 3" xfId="148"/>
    <cellStyle name="Calc Units (2)" xfId="149"/>
    <cellStyle name="Calculation" xfId="150"/>
    <cellStyle name="Calculation 2" xfId="151"/>
    <cellStyle name="Check Cell" xfId="152"/>
    <cellStyle name="Check Cell 2" xfId="153"/>
    <cellStyle name="Column_Title" xfId="154"/>
    <cellStyle name="Comma [0] 2" xfId="155"/>
    <cellStyle name="Comma [0] 3" xfId="156"/>
    <cellStyle name="Comma [00]" xfId="157"/>
    <cellStyle name="Comma 10" xfId="158"/>
    <cellStyle name="Comma 10 2" xfId="159"/>
    <cellStyle name="Comma 10 3" xfId="160"/>
    <cellStyle name="Comma 10 4" xfId="161"/>
    <cellStyle name="Comma 11" xfId="162"/>
    <cellStyle name="Comma 12" xfId="163"/>
    <cellStyle name="Comma 13" xfId="164"/>
    <cellStyle name="Comma 14" xfId="165"/>
    <cellStyle name="Comma 15" xfId="166"/>
    <cellStyle name="Comma 16" xfId="167"/>
    <cellStyle name="Comma 17" xfId="168"/>
    <cellStyle name="Comma 2" xfId="169"/>
    <cellStyle name="Comma 2 10" xfId="170"/>
    <cellStyle name="Comma 2 11" xfId="171"/>
    <cellStyle name="Comma 2 12" xfId="172"/>
    <cellStyle name="Comma 2 13" xfId="173"/>
    <cellStyle name="Comma 2 14" xfId="174"/>
    <cellStyle name="Comma 2 15" xfId="175"/>
    <cellStyle name="Comma 2 16" xfId="176"/>
    <cellStyle name="Comma 2 2" xfId="177"/>
    <cellStyle name="Comma 2 2 2" xfId="178"/>
    <cellStyle name="Comma 2 3" xfId="179"/>
    <cellStyle name="Comma 2 4" xfId="180"/>
    <cellStyle name="Comma 2 4 2" xfId="181"/>
    <cellStyle name="Comma 2 4 3" xfId="182"/>
    <cellStyle name="Comma 2 4 4" xfId="183"/>
    <cellStyle name="Comma 2 5" xfId="184"/>
    <cellStyle name="Comma 2 6" xfId="185"/>
    <cellStyle name="Comma 2 7" xfId="186"/>
    <cellStyle name="Comma 2 8" xfId="187"/>
    <cellStyle name="Comma 2 9" xfId="188"/>
    <cellStyle name="Comma 3" xfId="189"/>
    <cellStyle name="Comma 3 2" xfId="190"/>
    <cellStyle name="Comma 3 2 2" xfId="191"/>
    <cellStyle name="Comma 3 2 3" xfId="192"/>
    <cellStyle name="Comma 3 3" xfId="193"/>
    <cellStyle name="Comma 3 4" xfId="194"/>
    <cellStyle name="Comma 3 5" xfId="195"/>
    <cellStyle name="Comma 4" xfId="196"/>
    <cellStyle name="Comma 4 2" xfId="197"/>
    <cellStyle name="Comma 4 3" xfId="198"/>
    <cellStyle name="Comma 4 4" xfId="199"/>
    <cellStyle name="Comma 5" xfId="200"/>
    <cellStyle name="Comma 6" xfId="201"/>
    <cellStyle name="Comma 7" xfId="202"/>
    <cellStyle name="Comma 8" xfId="203"/>
    <cellStyle name="Comma 9" xfId="204"/>
    <cellStyle name="Comma 9 2" xfId="205"/>
    <cellStyle name="Comma 9 3" xfId="206"/>
    <cellStyle name="Comma 9 4" xfId="207"/>
    <cellStyle name="Comma_05 Efes CAP 2004" xfId="208"/>
    <cellStyle name="Currency [00]" xfId="209"/>
    <cellStyle name="Date Short" xfId="210"/>
    <cellStyle name="Debit" xfId="211"/>
    <cellStyle name="Debit Total" xfId="212"/>
    <cellStyle name="DELTA" xfId="213"/>
    <cellStyle name="Dezimal [0]_Bal sheet - Liab. IHSW" xfId="214"/>
    <cellStyle name="Dezimal_Bal sheet - Liab. IHSW" xfId="215"/>
    <cellStyle name="E&amp;Y House" xfId="216"/>
    <cellStyle name="Enter Currency (0)" xfId="217"/>
    <cellStyle name="Enter Currency (2)" xfId="218"/>
    <cellStyle name="Enter Units (0)" xfId="219"/>
    <cellStyle name="Enter Units (1)" xfId="220"/>
    <cellStyle name="Enter Units (1) 2" xfId="221"/>
    <cellStyle name="Enter Units (1) 3" xfId="222"/>
    <cellStyle name="Enter Units (2)" xfId="223"/>
    <cellStyle name="Euro" xfId="224"/>
    <cellStyle name="Euro 2" xfId="225"/>
    <cellStyle name="Euro 3" xfId="226"/>
    <cellStyle name="Excel Built-in Comma [0]" xfId="227"/>
    <cellStyle name="Excel Built-in Normal" xfId="228"/>
    <cellStyle name="Explanatory Text" xfId="229"/>
    <cellStyle name="EYColumnHeading" xfId="230"/>
    <cellStyle name="Good" xfId="231"/>
    <cellStyle name="Grey" xfId="232"/>
    <cellStyle name="Header1" xfId="233"/>
    <cellStyle name="Header2" xfId="234"/>
    <cellStyle name="Header2 2" xfId="235"/>
    <cellStyle name="Heading 1" xfId="236"/>
    <cellStyle name="Heading 2" xfId="237"/>
    <cellStyle name="Heading 3" xfId="238"/>
    <cellStyle name="Heading 4" xfId="239"/>
    <cellStyle name="I0Normal" xfId="240"/>
    <cellStyle name="Input" xfId="241"/>
    <cellStyle name="Input [yellow]" xfId="242"/>
    <cellStyle name="Input [yellow] 2" xfId="243"/>
    <cellStyle name="Input [yellow] 2 2" xfId="244"/>
    <cellStyle name="Input 2" xfId="245"/>
    <cellStyle name="Input 3" xfId="246"/>
    <cellStyle name="Input 4" xfId="247"/>
    <cellStyle name="Input 5" xfId="248"/>
    <cellStyle name="Inputnumbaccid" xfId="249"/>
    <cellStyle name="Inpyear" xfId="250"/>
    <cellStyle name="International" xfId="251"/>
    <cellStyle name="International1" xfId="252"/>
    <cellStyle name="Link Currency (0)" xfId="253"/>
    <cellStyle name="Link Currency (2)" xfId="254"/>
    <cellStyle name="Link Units (0)" xfId="255"/>
    <cellStyle name="Link Units (1)" xfId="256"/>
    <cellStyle name="Link Units (1) 2" xfId="257"/>
    <cellStyle name="Link Units (1) 3" xfId="258"/>
    <cellStyle name="Link Units (2)" xfId="259"/>
    <cellStyle name="Linked Cell" xfId="260"/>
    <cellStyle name="Linked Cell 2" xfId="261"/>
    <cellStyle name="Nameenter" xfId="262"/>
    <cellStyle name="Neutral" xfId="263"/>
    <cellStyle name="Normal - Style1" xfId="264"/>
    <cellStyle name="Normal - Style1 2" xfId="265"/>
    <cellStyle name="Normal - Style1 3" xfId="266"/>
    <cellStyle name="Normal - Style1 4" xfId="267"/>
    <cellStyle name="Normal - Style1 5" xfId="268"/>
    <cellStyle name="Normal - Style1 6" xfId="269"/>
    <cellStyle name="Normal 10" xfId="270"/>
    <cellStyle name="Normal 10 2" xfId="271"/>
    <cellStyle name="Normal 10 3" xfId="272"/>
    <cellStyle name="Normal 10 4" xfId="273"/>
    <cellStyle name="Normal 11" xfId="274"/>
    <cellStyle name="Normal 12" xfId="275"/>
    <cellStyle name="Normal 12 2" xfId="276"/>
    <cellStyle name="Normal 12 3" xfId="277"/>
    <cellStyle name="Normal 12 4" xfId="278"/>
    <cellStyle name="Normal 12 5" xfId="279"/>
    <cellStyle name="Normal 13" xfId="280"/>
    <cellStyle name="Normal 17" xfId="281"/>
    <cellStyle name="Normal 18" xfId="282"/>
    <cellStyle name="Normal 2" xfId="283"/>
    <cellStyle name="Normal 2 10" xfId="284"/>
    <cellStyle name="Normal 2 11" xfId="285"/>
    <cellStyle name="Normal 2 12" xfId="286"/>
    <cellStyle name="Normal 2 13" xfId="287"/>
    <cellStyle name="Normal 2 14" xfId="288"/>
    <cellStyle name="Normal 2 15" xfId="289"/>
    <cellStyle name="Normal 2 16" xfId="290"/>
    <cellStyle name="Normal 2 2" xfId="291"/>
    <cellStyle name="Normal 2 2 2" xfId="292"/>
    <cellStyle name="Normal 2 3" xfId="293"/>
    <cellStyle name="Normal 2 4" xfId="294"/>
    <cellStyle name="Normal 2 5" xfId="295"/>
    <cellStyle name="Normal 2 6" xfId="296"/>
    <cellStyle name="Normal 2 7" xfId="297"/>
    <cellStyle name="Normal 2 8" xfId="298"/>
    <cellStyle name="Normal 2 8 2" xfId="299"/>
    <cellStyle name="Normal 2 9" xfId="300"/>
    <cellStyle name="Normal 3" xfId="301"/>
    <cellStyle name="Normal 3 2" xfId="302"/>
    <cellStyle name="Normal 3 3" xfId="303"/>
    <cellStyle name="Normal 3 4" xfId="304"/>
    <cellStyle name="Normal 4" xfId="305"/>
    <cellStyle name="Normal 4 2" xfId="306"/>
    <cellStyle name="Normal 5" xfId="307"/>
    <cellStyle name="Normal 5 2" xfId="308"/>
    <cellStyle name="Normal 6" xfId="309"/>
    <cellStyle name="Normal 7" xfId="310"/>
    <cellStyle name="Normal 8" xfId="311"/>
    <cellStyle name="Normal 9" xfId="312"/>
    <cellStyle name="Normal_05 Efes CAP 2004" xfId="313"/>
    <cellStyle name="Note" xfId="314"/>
    <cellStyle name="Note 2" xfId="315"/>
    <cellStyle name="Ôčíŕíńîâűé [0]_ďđĺäďđ-110_ďđĺäďđ-110 (2)" xfId="316"/>
    <cellStyle name="Output" xfId="317"/>
    <cellStyle name="Output 2" xfId="318"/>
    <cellStyle name="Output 2 2" xfId="319"/>
    <cellStyle name="Output 3" xfId="320"/>
    <cellStyle name="paint" xfId="321"/>
    <cellStyle name="Percent [0]" xfId="322"/>
    <cellStyle name="Percent [0] 2" xfId="323"/>
    <cellStyle name="Percent [0] 3" xfId="324"/>
    <cellStyle name="Percent [00]" xfId="325"/>
    <cellStyle name="Percent [2]" xfId="326"/>
    <cellStyle name="Percent [2] 2" xfId="327"/>
    <cellStyle name="Percent [2] 3" xfId="328"/>
    <cellStyle name="Percent [2] 4" xfId="329"/>
    <cellStyle name="Percent 10" xfId="330"/>
    <cellStyle name="Percent 2" xfId="331"/>
    <cellStyle name="Percent 3" xfId="332"/>
    <cellStyle name="Percent 4" xfId="333"/>
    <cellStyle name="Percent 5" xfId="334"/>
    <cellStyle name="Percent 6" xfId="335"/>
    <cellStyle name="Percent 7" xfId="336"/>
    <cellStyle name="Percent 8" xfId="337"/>
    <cellStyle name="Percent 9" xfId="338"/>
    <cellStyle name="PrePop Currency (0)" xfId="339"/>
    <cellStyle name="PrePop Currency (2)" xfId="340"/>
    <cellStyle name="PrePop Units (0)" xfId="341"/>
    <cellStyle name="PrePop Units (1)" xfId="342"/>
    <cellStyle name="PrePop Units (1) 2" xfId="343"/>
    <cellStyle name="PrePop Units (1) 3" xfId="344"/>
    <cellStyle name="PrePop Units (2)" xfId="345"/>
    <cellStyle name="RMG - PB01.93" xfId="346"/>
    <cellStyle name="Style 1" xfId="347"/>
    <cellStyle name="Style 1 2" xfId="348"/>
    <cellStyle name="Style 1 3" xfId="349"/>
    <cellStyle name="Style 1 4" xfId="350"/>
    <cellStyle name="Style 1 5" xfId="351"/>
    <cellStyle name="Style 1 6" xfId="352"/>
    <cellStyle name="Style 2" xfId="353"/>
    <cellStyle name="Text Indent A" xfId="354"/>
    <cellStyle name="Text Indent B" xfId="355"/>
    <cellStyle name="Text Indent B 2" xfId="356"/>
    <cellStyle name="Text Indent B 3" xfId="357"/>
    <cellStyle name="Text Indent C" xfId="358"/>
    <cellStyle name="Text Indent C 2" xfId="359"/>
    <cellStyle name="Text Indent C 3" xfId="360"/>
    <cellStyle name="Title" xfId="361"/>
    <cellStyle name="Total" xfId="362"/>
    <cellStyle name="Total 2" xfId="363"/>
    <cellStyle name="Total 2 2" xfId="364"/>
    <cellStyle name="Total 3" xfId="365"/>
    <cellStyle name="Währung [0]_Bal sheet - Liab. IHSW" xfId="366"/>
    <cellStyle name="Währung_Bal sheet - Liab. IHSW" xfId="367"/>
    <cellStyle name="Warning Text" xfId="368"/>
    <cellStyle name="Warning Text 2" xfId="369"/>
    <cellStyle name="Гиперссылка 2" xfId="370"/>
    <cellStyle name="КАНДАГАЧ тел3-33-96" xfId="371"/>
    <cellStyle name="КАНДАГАЧ тел3-33-96 2" xfId="372"/>
    <cellStyle name="Обычный" xfId="0" builtinId="0"/>
    <cellStyle name="Обычный 10" xfId="373"/>
    <cellStyle name="Обычный 11" xfId="374"/>
    <cellStyle name="Обычный 12" xfId="375"/>
    <cellStyle name="Обычный 13" xfId="376"/>
    <cellStyle name="Обычный 14" xfId="377"/>
    <cellStyle name="Обычный 15" xfId="378"/>
    <cellStyle name="Обычный 2" xfId="379"/>
    <cellStyle name="Обычный 2 2" xfId="380"/>
    <cellStyle name="Обычный 2 2 2" xfId="381"/>
    <cellStyle name="Обычный 2 2 2 2" xfId="382"/>
    <cellStyle name="Обычный 2 2 2 3" xfId="383"/>
    <cellStyle name="Обычный 2 2 3" xfId="384"/>
    <cellStyle name="Обычный 2 2 4" xfId="385"/>
    <cellStyle name="Обычный 2 2 5" xfId="386"/>
    <cellStyle name="Обычный 2 3" xfId="387"/>
    <cellStyle name="Обычный 2 3 2" xfId="388"/>
    <cellStyle name="Обычный 2 4" xfId="389"/>
    <cellStyle name="Обычный 2 5" xfId="390"/>
    <cellStyle name="Обычный 2 6" xfId="391"/>
    <cellStyle name="Обычный 2_расчет резерва вариант2" xfId="392"/>
    <cellStyle name="Обычный 3" xfId="393"/>
    <cellStyle name="Обычный 3 2" xfId="394"/>
    <cellStyle name="Обычный 3 3" xfId="395"/>
    <cellStyle name="Обычный 3 4" xfId="396"/>
    <cellStyle name="Обычный 3 4 2" xfId="397"/>
    <cellStyle name="Обычный 3 4 3" xfId="398"/>
    <cellStyle name="Обычный 3 5" xfId="399"/>
    <cellStyle name="Обычный 3 5 2" xfId="400"/>
    <cellStyle name="Обычный 3 6" xfId="401"/>
    <cellStyle name="Обычный 4" xfId="402"/>
    <cellStyle name="Обычный 4 2" xfId="403"/>
    <cellStyle name="Обычный 4 3" xfId="404"/>
    <cellStyle name="Обычный 4 4" xfId="405"/>
    <cellStyle name="Обычный 4 5" xfId="406"/>
    <cellStyle name="Обычный 5" xfId="407"/>
    <cellStyle name="Обычный 5 2" xfId="408"/>
    <cellStyle name="Обычный 5 2 2" xfId="409"/>
    <cellStyle name="Обычный 5 3" xfId="410"/>
    <cellStyle name="Обычный 5 4" xfId="411"/>
    <cellStyle name="Обычный 5 4 2" xfId="412"/>
    <cellStyle name="Обычный 6" xfId="413"/>
    <cellStyle name="Обычный 6 2" xfId="414"/>
    <cellStyle name="Обычный 6 3" xfId="415"/>
    <cellStyle name="Обычный 7" xfId="416"/>
    <cellStyle name="Обычный 8" xfId="417"/>
    <cellStyle name="Обычный 9" xfId="418"/>
    <cellStyle name="Обычный_Приложения к Правилам по ИК_рус" xfId="3"/>
    <cellStyle name="Открывавшаяся гиперссылка 2" xfId="419"/>
    <cellStyle name="Примечание 2" xfId="420"/>
    <cellStyle name="Примечание 2 2" xfId="421"/>
    <cellStyle name="Примечание 2 2 2" xfId="422"/>
    <cellStyle name="Примечание 2 2 3" xfId="423"/>
    <cellStyle name="Примечание 2 3" xfId="424"/>
    <cellStyle name="Примечание 2 3 2" xfId="425"/>
    <cellStyle name="Примечание 3" xfId="426"/>
    <cellStyle name="Примечание 3 2" xfId="427"/>
    <cellStyle name="Примечание 3 2 2" xfId="428"/>
    <cellStyle name="Примечание 3 3" xfId="429"/>
    <cellStyle name="Примечание 3 3 2" xfId="430"/>
    <cellStyle name="Примечание 3 4" xfId="431"/>
    <cellStyle name="Примечание 4" xfId="432"/>
    <cellStyle name="Примечание 5" xfId="433"/>
    <cellStyle name="Процентный 2" xfId="434"/>
    <cellStyle name="Процентный 3" xfId="435"/>
    <cellStyle name="Стиль 1" xfId="436"/>
    <cellStyle name="Тысячи [0]" xfId="437"/>
    <cellStyle name="Тысячи_010SN05" xfId="438"/>
    <cellStyle name="Финансовый" xfId="1" builtinId="3"/>
    <cellStyle name="Финансовый 10" xfId="439"/>
    <cellStyle name="Финансовый 11" xfId="440"/>
    <cellStyle name="Финансовый 12" xfId="441"/>
    <cellStyle name="Финансовый 2" xfId="2"/>
    <cellStyle name="Финансовый 2 2" xfId="442"/>
    <cellStyle name="Финансовый 2 2 2" xfId="443"/>
    <cellStyle name="Финансовый 2 3" xfId="444"/>
    <cellStyle name="Финансовый 2 3 2" xfId="445"/>
    <cellStyle name="Финансовый 3" xfId="446"/>
    <cellStyle name="Финансовый 3 2" xfId="447"/>
    <cellStyle name="Финансовый 3 3" xfId="448"/>
    <cellStyle name="Финансовый 3 4" xfId="449"/>
    <cellStyle name="Финансовый 3 5" xfId="450"/>
    <cellStyle name="Финансовый 3 5 2" xfId="451"/>
    <cellStyle name="Финансовый 3 5 3" xfId="452"/>
    <cellStyle name="Финансовый 3 6" xfId="453"/>
    <cellStyle name="Финансовый 4" xfId="454"/>
    <cellStyle name="Финансовый 4 2" xfId="455"/>
    <cellStyle name="Финансовый 4 3" xfId="456"/>
    <cellStyle name="Финансовый 4 3 2" xfId="457"/>
    <cellStyle name="Финансовый 4 3 3" xfId="458"/>
    <cellStyle name="Финансовый 4 4" xfId="459"/>
    <cellStyle name="Финансовый 5" xfId="460"/>
    <cellStyle name="Финансовый 5 2" xfId="461"/>
    <cellStyle name="Финансовый 5 2 2" xfId="462"/>
    <cellStyle name="Финансовый 5 2 3" xfId="463"/>
    <cellStyle name="Финансовый 5 3" xfId="464"/>
    <cellStyle name="Финансовый 5 3 2" xfId="465"/>
    <cellStyle name="Финансовый 5 4" xfId="466"/>
    <cellStyle name="Финансовый 5 5" xfId="467"/>
    <cellStyle name="Финансовый 6" xfId="468"/>
    <cellStyle name="Финансовый 7" xfId="469"/>
    <cellStyle name="Финансовый 7 2" xfId="470"/>
    <cellStyle name="Финансовый 7 3" xfId="471"/>
    <cellStyle name="Финансовый 8" xfId="472"/>
    <cellStyle name="Финансовый 8 2" xfId="473"/>
    <cellStyle name="Финансовый 9" xfId="474"/>
    <cellStyle name="Финансовый 9 2" xfId="475"/>
    <cellStyle name="Финансовый 9 3" xfId="4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67.20\2015\Users\olzhaska\AppData\Local\Microsoft\Windows\Temporary%20Internet%20Files\Content.Outlook\7YQ5AEP5\&#1089;&#1074;&#1054;&#1073;&#1086;&#1088;_&#1073;&#1072;&#1083;_01.01.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48\&#1092;&#1080;&#1085;.&#1086;&#1090;&#1095;&#1077;&#1090;&#1085;&#1086;&#1089;&#1090;&#1100;\&#1052;&#1086;&#1080;%20&#1076;&#1086;&#1082;&#1091;&#1084;&#1077;&#1085;&#1090;&#1099;\&#1054;&#1073;&#1086;&#1088;&#1086;&#1090;&#1085;&#1099;&#1081;%20&#1073;&#1072;&#1083;&#1072;&#1085;&#1089;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48\&#1092;&#1080;&#1085;.&#1086;&#1090;&#1095;&#1077;&#1090;&#1085;&#1086;&#1089;&#1090;&#1100;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40;&#1041;&#1054;&#1058;&#1040;\&#1054;&#1057;&#1042;\2015\OBL_01.04.15\01.04.2015%20&#1050;&#1060;&#1053;_&#1086;&#1090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НБ"/>
      <sheetName val="Баланс МФ"/>
      <sheetName val="ФХД обор"/>
      <sheetName val="МФ422новая"/>
      <sheetName val="НБРК_2011"/>
      <sheetName val="самрук"/>
      <sheetName val="новый_НБ"/>
      <sheetName val="аудит"/>
      <sheetName val="кассовый разрыв"/>
      <sheetName val="проект"/>
      <sheetName val="Лист1"/>
      <sheetName val="colvir"/>
      <sheetName val="баланс консолид"/>
      <sheetName val="консолидация"/>
      <sheetName val="Обор_бал_н"/>
      <sheetName val="tab_n"/>
      <sheetName val="акт1"/>
      <sheetName val="акт2"/>
      <sheetName val="акт3"/>
      <sheetName val="акт4"/>
      <sheetName val="акт5"/>
      <sheetName val="акт6"/>
      <sheetName val="акт7"/>
      <sheetName val="акт8"/>
      <sheetName val="акт9"/>
      <sheetName val="акт10"/>
      <sheetName val="акт11"/>
      <sheetName val="акт12"/>
      <sheetName val="акт13"/>
      <sheetName val="акт14"/>
      <sheetName val="акт15"/>
      <sheetName val="акт16"/>
      <sheetName val="акт17"/>
      <sheetName val="акт18"/>
      <sheetName val="акт19"/>
      <sheetName val="акт20"/>
      <sheetName val="акт21"/>
      <sheetName val="акт22"/>
      <sheetName val="акт23"/>
      <sheetName val="акт24"/>
      <sheetName val="акт25"/>
      <sheetName val="акт26"/>
      <sheetName val="акт27"/>
      <sheetName val="акт28"/>
      <sheetName val="акт29"/>
      <sheetName val="акт30"/>
      <sheetName val="акт31"/>
      <sheetName val="акт32"/>
      <sheetName val="акт33"/>
      <sheetName val="акт34"/>
      <sheetName val="акт35"/>
      <sheetName val="акт36"/>
      <sheetName val="акт37"/>
      <sheetName val="акт38"/>
      <sheetName val="акт39"/>
      <sheetName val="акт40"/>
      <sheetName val="акт41"/>
      <sheetName val="акт42"/>
      <sheetName val="акт43"/>
      <sheetName val="акт44"/>
      <sheetName val="акт45"/>
      <sheetName val="акт46"/>
      <sheetName val="акт47"/>
      <sheetName val="акт48"/>
      <sheetName val="акт49"/>
      <sheetName val="акт50"/>
      <sheetName val="акт51"/>
      <sheetName val="акт52"/>
      <sheetName val="акт53"/>
      <sheetName val="акт54"/>
      <sheetName val="акт55"/>
      <sheetName val="акт56"/>
      <sheetName val="акт57"/>
      <sheetName val="акт58"/>
      <sheetName val="акт59"/>
      <sheetName val="акт60"/>
      <sheetName val="акт61"/>
      <sheetName val="акт62"/>
      <sheetName val="акт63"/>
      <sheetName val="акт64"/>
      <sheetName val="акт65"/>
      <sheetName val="акт66"/>
      <sheetName val="акт67"/>
      <sheetName val="акт68"/>
      <sheetName val="акт69"/>
      <sheetName val="акт70"/>
      <sheetName val="акт71"/>
      <sheetName val="акт72"/>
      <sheetName val="акт73"/>
      <sheetName val="акт74"/>
      <sheetName val="акт75"/>
      <sheetName val="акт76"/>
      <sheetName val="акт77"/>
      <sheetName val="акт78"/>
      <sheetName val="акт79"/>
      <sheetName val="акт80"/>
      <sheetName val="акт81"/>
      <sheetName val="акт82"/>
      <sheetName val="акт83"/>
      <sheetName val="акт84"/>
      <sheetName val="акт85"/>
      <sheetName val="акт86"/>
      <sheetName val="акт87"/>
      <sheetName val="акт88"/>
      <sheetName val="акт89"/>
      <sheetName val="акт90"/>
      <sheetName val="акт91"/>
      <sheetName val="акт92"/>
      <sheetName val="акт93"/>
      <sheetName val="акт94"/>
      <sheetName val="акт95"/>
      <sheetName val="акт96"/>
      <sheetName val="акт97"/>
      <sheetName val="акт98"/>
      <sheetName val="акт99"/>
      <sheetName val="акт100"/>
      <sheetName val="акт101"/>
      <sheetName val="акт102"/>
      <sheetName val="акт103"/>
      <sheetName val="акт104"/>
      <sheetName val="акт105"/>
      <sheetName val="акт106"/>
      <sheetName val="акт107"/>
      <sheetName val="акт108"/>
      <sheetName val="акт109"/>
      <sheetName val="акт110"/>
      <sheetName val="акт111"/>
      <sheetName val="акт112"/>
      <sheetName val="акт113"/>
      <sheetName val="акт114"/>
      <sheetName val="акт115"/>
      <sheetName val="акт116"/>
      <sheetName val="акт117"/>
      <sheetName val="акт118"/>
      <sheetName val="акт119"/>
      <sheetName val="акт120"/>
      <sheetName val="акт121"/>
      <sheetName val="акт122"/>
      <sheetName val="акт123"/>
      <sheetName val="акт124"/>
      <sheetName val="акт125"/>
      <sheetName val="акт126"/>
      <sheetName val="акт127"/>
      <sheetName val="акт128"/>
      <sheetName val="акт129"/>
      <sheetName val="акт130"/>
      <sheetName val="акт131"/>
      <sheetName val="акт132"/>
      <sheetName val="акт133"/>
      <sheetName val="акт134"/>
      <sheetName val="акт135"/>
      <sheetName val="акт136"/>
      <sheetName val="акт137"/>
      <sheetName val="акт138"/>
      <sheetName val="акт139"/>
      <sheetName val="акт140"/>
      <sheetName val="акт141"/>
      <sheetName val="Лист6"/>
      <sheetName val="пас1"/>
      <sheetName val="пас2"/>
      <sheetName val="пас3"/>
      <sheetName val="пас4"/>
      <sheetName val="пас5"/>
      <sheetName val="пас6"/>
      <sheetName val="пас7"/>
      <sheetName val="пас8"/>
      <sheetName val="пас9"/>
      <sheetName val="пас10"/>
      <sheetName val="пас11"/>
      <sheetName val="пас12"/>
      <sheetName val="пас13"/>
      <sheetName val="пас14"/>
      <sheetName val="пас15"/>
      <sheetName val="пас16"/>
      <sheetName val="пас17"/>
      <sheetName val="пас18"/>
      <sheetName val="пас19"/>
      <sheetName val="пас20"/>
      <sheetName val="пас21"/>
      <sheetName val="пас22"/>
      <sheetName val="пас23"/>
      <sheetName val="пас24"/>
      <sheetName val="пас25"/>
      <sheetName val="пас26"/>
      <sheetName val="пас27"/>
      <sheetName val="пас28"/>
      <sheetName val="пас29"/>
      <sheetName val="пас30"/>
      <sheetName val="пас31"/>
      <sheetName val="пас32"/>
      <sheetName val="пас33"/>
      <sheetName val="пас34"/>
      <sheetName val="пас35"/>
      <sheetName val="пас36"/>
      <sheetName val="пас37"/>
      <sheetName val="пас38"/>
      <sheetName val="пас39"/>
      <sheetName val="пас40"/>
      <sheetName val="пас41"/>
      <sheetName val="пас42"/>
      <sheetName val="пас43"/>
      <sheetName val="пас44"/>
      <sheetName val="пас45"/>
      <sheetName val="пас46"/>
      <sheetName val="пас47"/>
      <sheetName val="пас48"/>
      <sheetName val="пас49"/>
      <sheetName val="пас50"/>
      <sheetName val="пас51"/>
      <sheetName val="пас52"/>
      <sheetName val="пас53"/>
      <sheetName val="пас54"/>
      <sheetName val="пас55"/>
      <sheetName val="пас56"/>
      <sheetName val="пас57"/>
      <sheetName val="пас58"/>
      <sheetName val="пас59"/>
      <sheetName val="пас60"/>
      <sheetName val="пас61"/>
      <sheetName val="пас62"/>
      <sheetName val="пас63"/>
      <sheetName val="пас64"/>
      <sheetName val="пас65"/>
      <sheetName val="пас66"/>
      <sheetName val="пас67"/>
      <sheetName val="пас68"/>
      <sheetName val="пас69"/>
      <sheetName val="пас70"/>
      <sheetName val="пас71"/>
      <sheetName val="пас72"/>
      <sheetName val="пас73"/>
      <sheetName val="пас74"/>
      <sheetName val="пас75"/>
      <sheetName val="пас76"/>
      <sheetName val="пас77"/>
      <sheetName val="пас78"/>
      <sheetName val="пас79"/>
      <sheetName val="пас80"/>
      <sheetName val="пас81"/>
      <sheetName val="пас82"/>
      <sheetName val="пас83"/>
      <sheetName val="пас84"/>
      <sheetName val="пас85"/>
      <sheetName val="пас86"/>
      <sheetName val="пас87"/>
      <sheetName val="пас88"/>
      <sheetName val="пас89"/>
      <sheetName val="пас90"/>
      <sheetName val="пас91"/>
      <sheetName val="пас92"/>
      <sheetName val="пас93"/>
      <sheetName val="пас94"/>
      <sheetName val="пас95"/>
      <sheetName val="пас96"/>
      <sheetName val="пас97"/>
      <sheetName val="пас98"/>
      <sheetName val="пас99"/>
      <sheetName val="пас100"/>
      <sheetName val="пас101"/>
      <sheetName val="пас102"/>
      <sheetName val="пас103"/>
      <sheetName val="пас104"/>
      <sheetName val="пас105"/>
      <sheetName val="пас106"/>
      <sheetName val="пас107"/>
      <sheetName val="пас108"/>
      <sheetName val="пас109"/>
      <sheetName val="пас110"/>
      <sheetName val="пас111"/>
      <sheetName val="пас112"/>
      <sheetName val="пас113"/>
      <sheetName val="пас114"/>
      <sheetName val="пас115"/>
      <sheetName val="пас116"/>
      <sheetName val="пас117"/>
      <sheetName val="пас118"/>
      <sheetName val="пас119"/>
      <sheetName val="пас120"/>
      <sheetName val="пас121"/>
      <sheetName val="пас122"/>
      <sheetName val="пас123"/>
      <sheetName val="пас124"/>
      <sheetName val="пас125"/>
      <sheetName val="пас126"/>
      <sheetName val="пас127"/>
      <sheetName val="пас128"/>
      <sheetName val="пас129"/>
      <sheetName val="пас130"/>
      <sheetName val="пас131"/>
      <sheetName val="пас132"/>
      <sheetName val="пас133"/>
      <sheetName val="пас134"/>
      <sheetName val="пас135"/>
      <sheetName val="пас136"/>
      <sheetName val="пас137"/>
      <sheetName val="пас138"/>
      <sheetName val="пас139"/>
      <sheetName val="пас140"/>
      <sheetName val="пас141"/>
      <sheetName val="пас142"/>
      <sheetName val="пас143"/>
      <sheetName val="пас144"/>
      <sheetName val="пас145"/>
      <sheetName val="пас146"/>
      <sheetName val="пас147"/>
      <sheetName val="пас148"/>
      <sheetName val="пас149"/>
      <sheetName val="пас150"/>
      <sheetName val="пас151"/>
      <sheetName val="пас152"/>
      <sheetName val="пас153"/>
      <sheetName val="пас154"/>
      <sheetName val="пас155"/>
      <sheetName val="пас156"/>
      <sheetName val="пас157"/>
      <sheetName val="пас158"/>
      <sheetName val="пас159"/>
      <sheetName val="Отчет о совместимос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</sheetNames>
    <sheetDataSet>
      <sheetData sheetId="0"/>
      <sheetData sheetId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25">
          <cell r="C25">
            <v>36532</v>
          </cell>
        </row>
        <row r="26">
          <cell r="C26" t="str">
            <v>30503-1910-АК(ШК)</v>
          </cell>
        </row>
        <row r="27">
          <cell r="C27" t="str">
            <v>600700100437</v>
          </cell>
        </row>
        <row r="28">
          <cell r="C28">
            <v>39189746</v>
          </cell>
        </row>
        <row r="29">
          <cell r="C29">
            <v>50000</v>
          </cell>
        </row>
        <row r="30">
          <cell r="C30">
            <v>64110</v>
          </cell>
        </row>
        <row r="31">
          <cell r="C31" t="str">
            <v>Министерство транспорта и коммуникаций</v>
          </cell>
        </row>
        <row r="32">
          <cell r="C32">
            <v>36889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39">
          <cell r="C39">
            <v>903660</v>
          </cell>
        </row>
        <row r="40">
          <cell r="C40" t="str">
            <v>ОАО"Казпочта"</v>
          </cell>
        </row>
        <row r="41">
          <cell r="C41">
            <v>1</v>
          </cell>
        </row>
        <row r="42">
          <cell r="C42" t="str">
            <v>Председатель Правления ОАО"Казпочта</v>
          </cell>
        </row>
        <row r="43">
          <cell r="C43" t="str">
            <v>Арыстанов Аркен Кенесбекович</v>
          </cell>
        </row>
        <row r="44">
          <cell r="C44" t="str">
            <v>Кашкынбаева Кулшахан Жумашевна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 t="str">
            <v>59-06-25</v>
          </cell>
        </row>
      </sheetData>
      <sheetData sheetId="2">
        <row r="48">
          <cell r="C48">
            <v>0</v>
          </cell>
          <cell r="F48">
            <v>0</v>
          </cell>
        </row>
        <row r="63">
          <cell r="C63">
            <v>0</v>
          </cell>
        </row>
        <row r="98">
          <cell r="C98">
            <v>0</v>
          </cell>
        </row>
        <row r="113">
          <cell r="C113">
            <v>0</v>
          </cell>
          <cell r="F113">
            <v>0</v>
          </cell>
        </row>
        <row r="224">
          <cell r="E224">
            <v>0</v>
          </cell>
          <cell r="F224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</sheetNames>
    <sheetDataSet>
      <sheetData sheetId="0"/>
      <sheetData sheetId="1"/>
      <sheetData sheetId="2">
        <row r="48">
          <cell r="C48">
            <v>0</v>
          </cell>
          <cell r="F48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консолид"/>
      <sheetName val="ф.1 (новый)"/>
      <sheetName val="дох_расх_фил"/>
      <sheetName val="ф.2Казпочта (новый)"/>
      <sheetName val="пр.2"/>
      <sheetName val="Пруд.нормКазпочты"/>
      <sheetName val="Валютная позицияКазпочты"/>
      <sheetName val="Пр 3ЦБ (Новый)"/>
      <sheetName val="пр4РЕПО(новый)"/>
      <sheetName val="пр.5Вклады"/>
      <sheetName val="пр.6Инвест"/>
      <sheetName val="пр.10 Отчет о сделках"/>
      <sheetName val="пр.11 Реестр лиц"/>
    </sheetNames>
    <sheetDataSet>
      <sheetData sheetId="0">
        <row r="12">
          <cell r="G12">
            <v>3622362</v>
          </cell>
        </row>
        <row r="22">
          <cell r="G22">
            <v>969</v>
          </cell>
        </row>
        <row r="26">
          <cell r="G26">
            <v>5664622</v>
          </cell>
        </row>
        <row r="38">
          <cell r="G38">
            <v>1000000</v>
          </cell>
        </row>
        <row r="40">
          <cell r="G40">
            <v>42</v>
          </cell>
        </row>
        <row r="43">
          <cell r="G43">
            <v>83480</v>
          </cell>
        </row>
        <row r="68">
          <cell r="G68">
            <v>1594651</v>
          </cell>
        </row>
        <row r="77">
          <cell r="G77">
            <v>1500001</v>
          </cell>
        </row>
        <row r="83">
          <cell r="G83">
            <v>0</v>
          </cell>
        </row>
        <row r="85">
          <cell r="G85">
            <v>5314318</v>
          </cell>
        </row>
        <row r="129">
          <cell r="G129">
            <v>0</v>
          </cell>
        </row>
        <row r="130">
          <cell r="G130">
            <v>17057</v>
          </cell>
        </row>
        <row r="131">
          <cell r="G131">
            <v>25</v>
          </cell>
        </row>
        <row r="132">
          <cell r="G132">
            <v>16288</v>
          </cell>
        </row>
        <row r="133">
          <cell r="G133">
            <v>744</v>
          </cell>
        </row>
        <row r="134">
          <cell r="G134">
            <v>2876</v>
          </cell>
        </row>
        <row r="135">
          <cell r="G135">
            <v>366769</v>
          </cell>
        </row>
        <row r="136">
          <cell r="G136">
            <v>366769</v>
          </cell>
        </row>
        <row r="137">
          <cell r="G137">
            <v>0</v>
          </cell>
        </row>
        <row r="208">
          <cell r="H208">
            <v>7047</v>
          </cell>
        </row>
        <row r="216">
          <cell r="H216">
            <v>15022</v>
          </cell>
        </row>
        <row r="224">
          <cell r="H224">
            <v>70812</v>
          </cell>
        </row>
        <row r="240">
          <cell r="G240">
            <v>0</v>
          </cell>
          <cell r="H240">
            <v>0</v>
          </cell>
        </row>
        <row r="255">
          <cell r="G255">
            <v>524761</v>
          </cell>
        </row>
        <row r="279">
          <cell r="G279">
            <v>136649</v>
          </cell>
        </row>
        <row r="303">
          <cell r="G303">
            <v>0</v>
          </cell>
        </row>
        <row r="312">
          <cell r="G312">
            <v>5560110</v>
          </cell>
        </row>
        <row r="313">
          <cell r="G313">
            <v>2294605</v>
          </cell>
        </row>
        <row r="367">
          <cell r="G367">
            <v>9474901</v>
          </cell>
          <cell r="H367">
            <v>0</v>
          </cell>
        </row>
        <row r="378">
          <cell r="G378">
            <v>123889</v>
          </cell>
        </row>
        <row r="380">
          <cell r="G380">
            <v>69703</v>
          </cell>
        </row>
        <row r="381">
          <cell r="G381">
            <v>70813</v>
          </cell>
        </row>
        <row r="393">
          <cell r="G393">
            <v>690794</v>
          </cell>
        </row>
        <row r="402">
          <cell r="G402">
            <v>4260</v>
          </cell>
        </row>
        <row r="406">
          <cell r="G406">
            <v>0</v>
          </cell>
        </row>
        <row r="409">
          <cell r="G409">
            <v>20781594</v>
          </cell>
        </row>
        <row r="430">
          <cell r="G430">
            <v>449471</v>
          </cell>
        </row>
        <row r="447">
          <cell r="G447">
            <v>328660</v>
          </cell>
        </row>
        <row r="449">
          <cell r="G449">
            <v>279469</v>
          </cell>
        </row>
        <row r="450">
          <cell r="G450">
            <v>196563</v>
          </cell>
        </row>
        <row r="451">
          <cell r="G451">
            <v>59408</v>
          </cell>
        </row>
        <row r="456">
          <cell r="H456">
            <v>0</v>
          </cell>
        </row>
        <row r="460">
          <cell r="H460">
            <v>0</v>
          </cell>
        </row>
        <row r="462">
          <cell r="H462">
            <v>1051661</v>
          </cell>
        </row>
        <row r="475">
          <cell r="H475">
            <v>17450753</v>
          </cell>
        </row>
        <row r="537">
          <cell r="H537">
            <v>0</v>
          </cell>
        </row>
        <row r="540">
          <cell r="G540">
            <v>1283</v>
          </cell>
        </row>
        <row r="542">
          <cell r="G542">
            <v>1283</v>
          </cell>
        </row>
        <row r="543">
          <cell r="H543">
            <v>637489</v>
          </cell>
        </row>
        <row r="570">
          <cell r="H570">
            <v>216043</v>
          </cell>
        </row>
        <row r="578">
          <cell r="H578">
            <v>4603743</v>
          </cell>
        </row>
        <row r="610">
          <cell r="H610">
            <v>95212</v>
          </cell>
        </row>
        <row r="611">
          <cell r="H611">
            <v>0</v>
          </cell>
        </row>
        <row r="615">
          <cell r="H615">
            <v>90623</v>
          </cell>
        </row>
        <row r="628">
          <cell r="H628">
            <v>0</v>
          </cell>
        </row>
        <row r="629">
          <cell r="H629">
            <v>4589</v>
          </cell>
        </row>
        <row r="744">
          <cell r="H744">
            <v>0</v>
          </cell>
        </row>
        <row r="747">
          <cell r="H747">
            <v>16179427</v>
          </cell>
        </row>
        <row r="762">
          <cell r="H762">
            <v>3631266</v>
          </cell>
        </row>
        <row r="783">
          <cell r="H783">
            <v>1360912</v>
          </cell>
        </row>
        <row r="793">
          <cell r="H793">
            <v>525</v>
          </cell>
        </row>
        <row r="833">
          <cell r="H833">
            <v>2340615</v>
          </cell>
        </row>
        <row r="837">
          <cell r="G837">
            <v>2421</v>
          </cell>
        </row>
        <row r="856">
          <cell r="H856">
            <v>0</v>
          </cell>
        </row>
        <row r="860">
          <cell r="H860">
            <v>149853</v>
          </cell>
        </row>
        <row r="864">
          <cell r="H864">
            <v>7886</v>
          </cell>
        </row>
        <row r="895">
          <cell r="H895">
            <v>501517</v>
          </cell>
        </row>
        <row r="897">
          <cell r="H897">
            <v>45694</v>
          </cell>
        </row>
        <row r="925">
          <cell r="H925">
            <v>855260</v>
          </cell>
        </row>
        <row r="927">
          <cell r="H927">
            <v>0</v>
          </cell>
        </row>
        <row r="939">
          <cell r="H939">
            <v>14067051</v>
          </cell>
        </row>
        <row r="941">
          <cell r="H941">
            <v>0</v>
          </cell>
        </row>
        <row r="947">
          <cell r="H947">
            <v>480587</v>
          </cell>
        </row>
        <row r="950">
          <cell r="G950">
            <v>673451</v>
          </cell>
          <cell r="H950">
            <v>0</v>
          </cell>
        </row>
        <row r="952">
          <cell r="H952">
            <v>108664</v>
          </cell>
        </row>
        <row r="953">
          <cell r="G953">
            <v>0</v>
          </cell>
          <cell r="H953">
            <v>0</v>
          </cell>
        </row>
        <row r="959">
          <cell r="H959">
            <v>84354</v>
          </cell>
        </row>
        <row r="960">
          <cell r="G960">
            <v>546942</v>
          </cell>
        </row>
        <row r="968">
          <cell r="G968">
            <v>26293</v>
          </cell>
        </row>
        <row r="969">
          <cell r="G96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88"/>
  <sheetViews>
    <sheetView zoomScaleNormal="100" workbookViewId="0">
      <selection activeCell="L11" sqref="L11"/>
    </sheetView>
  </sheetViews>
  <sheetFormatPr defaultRowHeight="12.75"/>
  <cols>
    <col min="1" max="1" width="65.28515625" style="1" customWidth="1"/>
    <col min="2" max="2" width="12.140625" style="1" customWidth="1"/>
    <col min="3" max="3" width="14" style="34" customWidth="1"/>
    <col min="4" max="4" width="17.7109375" style="34" customWidth="1"/>
    <col min="5" max="9" width="9.140625" style="1" customWidth="1"/>
    <col min="10" max="16384" width="9.140625" style="1"/>
  </cols>
  <sheetData>
    <row r="1" spans="1:8" ht="51.75" customHeight="1">
      <c r="C1" s="41" t="s">
        <v>0</v>
      </c>
      <c r="D1" s="41"/>
    </row>
    <row r="2" spans="1:8">
      <c r="C2" s="2"/>
      <c r="D2" s="3" t="s">
        <v>1</v>
      </c>
    </row>
    <row r="3" spans="1:8">
      <c r="A3" s="42" t="s">
        <v>2</v>
      </c>
      <c r="B3" s="42"/>
      <c r="C3" s="42"/>
      <c r="D3" s="42"/>
    </row>
    <row r="4" spans="1:8">
      <c r="A4" s="43" t="s">
        <v>3</v>
      </c>
      <c r="B4" s="43"/>
      <c r="C4" s="43"/>
      <c r="D4" s="43"/>
    </row>
    <row r="5" spans="1:8">
      <c r="A5" s="44" t="s">
        <v>4</v>
      </c>
      <c r="B5" s="44"/>
      <c r="C5" s="44"/>
      <c r="D5" s="44"/>
    </row>
    <row r="6" spans="1:8">
      <c r="A6" s="43" t="s">
        <v>5</v>
      </c>
      <c r="B6" s="43"/>
      <c r="C6" s="43"/>
      <c r="D6" s="43"/>
    </row>
    <row r="7" spans="1:8" s="5" customFormat="1">
      <c r="C7" s="6"/>
      <c r="D7" s="7" t="s">
        <v>6</v>
      </c>
    </row>
    <row r="8" spans="1:8" ht="38.25">
      <c r="A8" s="8" t="s">
        <v>7</v>
      </c>
      <c r="B8" s="8" t="s">
        <v>8</v>
      </c>
      <c r="C8" s="9" t="s">
        <v>9</v>
      </c>
      <c r="D8" s="9" t="s">
        <v>10</v>
      </c>
    </row>
    <row r="9" spans="1:8">
      <c r="A9" s="10">
        <v>1</v>
      </c>
      <c r="B9" s="10">
        <v>2</v>
      </c>
      <c r="C9" s="11">
        <v>3</v>
      </c>
      <c r="D9" s="11">
        <v>4</v>
      </c>
    </row>
    <row r="10" spans="1:8">
      <c r="A10" s="12" t="s">
        <v>11</v>
      </c>
      <c r="B10" s="13"/>
      <c r="C10" s="14"/>
      <c r="D10" s="14"/>
    </row>
    <row r="11" spans="1:8" ht="12.75" customHeight="1">
      <c r="A11" s="15" t="s">
        <v>12</v>
      </c>
      <c r="B11" s="16">
        <v>1</v>
      </c>
      <c r="C11" s="14">
        <f>SUM(C13:C14)</f>
        <v>9287995</v>
      </c>
      <c r="D11" s="14">
        <v>8382179</v>
      </c>
    </row>
    <row r="12" spans="1:8">
      <c r="A12" s="15" t="s">
        <v>13</v>
      </c>
      <c r="B12" s="17"/>
      <c r="C12" s="14"/>
      <c r="D12" s="14"/>
      <c r="E12" s="18"/>
      <c r="F12" s="18"/>
      <c r="G12" s="18"/>
      <c r="H12" s="18"/>
    </row>
    <row r="13" spans="1:8">
      <c r="A13" s="15" t="s">
        <v>14</v>
      </c>
      <c r="B13" s="17" t="s">
        <v>15</v>
      </c>
      <c r="C13" s="14">
        <f>'[4]баланс консолид'!G12+'[4]баланс консолид'!G22</f>
        <v>3623331</v>
      </c>
      <c r="D13" s="14">
        <v>2282115</v>
      </c>
      <c r="E13" s="18"/>
      <c r="F13" s="18"/>
      <c r="G13" s="18"/>
      <c r="H13" s="18"/>
    </row>
    <row r="14" spans="1:8" ht="25.5">
      <c r="A14" s="15" t="s">
        <v>16</v>
      </c>
      <c r="B14" s="17" t="s">
        <v>17</v>
      </c>
      <c r="C14" s="14">
        <f>'[4]баланс консолид'!G26+'[4]баланс консолид'!G40-'[4]баланс консолид'!G240</f>
        <v>5664664</v>
      </c>
      <c r="D14" s="14">
        <v>6100064</v>
      </c>
      <c r="E14" s="18"/>
      <c r="F14" s="18"/>
      <c r="G14" s="18"/>
      <c r="H14" s="18"/>
    </row>
    <row r="15" spans="1:8">
      <c r="A15" s="19" t="s">
        <v>18</v>
      </c>
      <c r="B15" s="17">
        <v>2</v>
      </c>
      <c r="C15" s="14"/>
      <c r="D15" s="14"/>
    </row>
    <row r="16" spans="1:8" ht="25.5">
      <c r="A16" s="19" t="s">
        <v>19</v>
      </c>
      <c r="B16" s="17">
        <v>3</v>
      </c>
      <c r="C16" s="14"/>
      <c r="D16" s="14"/>
    </row>
    <row r="17" spans="1:10">
      <c r="A17" s="19" t="s">
        <v>20</v>
      </c>
      <c r="B17" s="17" t="s">
        <v>21</v>
      </c>
      <c r="C17" s="14"/>
      <c r="D17" s="14"/>
    </row>
    <row r="18" spans="1:10" ht="25.5" customHeight="1">
      <c r="A18" s="19" t="s">
        <v>22</v>
      </c>
      <c r="B18" s="16">
        <v>5</v>
      </c>
      <c r="C18" s="14">
        <f>'[4]баланс консолид'!G136+'[4]баланс консолид'!G367-'[4]баланс консолид'!H367-'[4]баланс консолид'!H224+'[4]баланс консолид'!G137+'[4]баланс консолид'!G381+'[4]баланс консолид'!G134+'[4]баланс консолид'!G68</f>
        <v>11439198</v>
      </c>
      <c r="D18" s="14">
        <v>11593668</v>
      </c>
      <c r="E18" s="20"/>
      <c r="F18" s="20"/>
      <c r="G18" s="20"/>
      <c r="H18" s="20"/>
      <c r="I18" s="20"/>
    </row>
    <row r="19" spans="1:10" ht="12.75" customHeight="1">
      <c r="A19" s="19" t="s">
        <v>23</v>
      </c>
      <c r="B19" s="16">
        <v>6</v>
      </c>
      <c r="C19" s="14">
        <f>'[4]баланс консолид'!G85+'[4]баланс консолид'!H224-'[4]баланс консолид'!G135+'[4]баланс консолид'!G393+'[4]баланс консолид'!G313+'[4]баланс консолид'!G43-'[4]баланс консолид'!G130-'[4]баланс консолид'!G134+'[4]баланс консолид'!H216+'[4]баланс консолид'!H208+'[4]баланс консолид'!H240+'[4]баланс консолид'!G133+'[4]баланс консолид'!G132-'[4]баланс консолид'!G129</f>
        <v>8106408</v>
      </c>
      <c r="D19" s="14">
        <v>4495775</v>
      </c>
      <c r="E19" s="18"/>
      <c r="F19" s="18"/>
      <c r="G19" s="18"/>
      <c r="H19" s="18"/>
      <c r="I19" s="18"/>
      <c r="J19" s="18"/>
    </row>
    <row r="20" spans="1:10">
      <c r="A20" s="19" t="s">
        <v>24</v>
      </c>
      <c r="B20" s="16">
        <v>7</v>
      </c>
      <c r="C20" s="14"/>
      <c r="D20" s="14"/>
    </row>
    <row r="21" spans="1:10">
      <c r="A21" s="19" t="s">
        <v>13</v>
      </c>
      <c r="B21" s="16"/>
      <c r="C21" s="14"/>
      <c r="D21" s="14"/>
    </row>
    <row r="22" spans="1:10">
      <c r="A22" s="19" t="s">
        <v>25</v>
      </c>
      <c r="B22" s="17" t="s">
        <v>26</v>
      </c>
      <c r="C22" s="14"/>
      <c r="D22" s="14"/>
    </row>
    <row r="23" spans="1:10">
      <c r="A23" s="19" t="s">
        <v>27</v>
      </c>
      <c r="B23" s="17" t="s">
        <v>28</v>
      </c>
      <c r="C23" s="14"/>
      <c r="D23" s="14"/>
    </row>
    <row r="24" spans="1:10" ht="25.5">
      <c r="A24" s="19" t="s">
        <v>29</v>
      </c>
      <c r="B24" s="17" t="s">
        <v>30</v>
      </c>
      <c r="C24" s="14"/>
      <c r="D24" s="14">
        <v>0</v>
      </c>
    </row>
    <row r="25" spans="1:10">
      <c r="A25" s="19" t="s">
        <v>31</v>
      </c>
      <c r="B25" s="16">
        <v>9</v>
      </c>
      <c r="C25" s="14">
        <f>'[4]баланс консолид'!G77+'[4]баланс консолид'!G129</f>
        <v>1500001</v>
      </c>
      <c r="D25" s="14">
        <v>2555549</v>
      </c>
    </row>
    <row r="26" spans="1:10">
      <c r="A26" s="19" t="s">
        <v>32</v>
      </c>
      <c r="B26" s="16">
        <v>10</v>
      </c>
      <c r="C26" s="14">
        <f>'[4]баланс консолид'!G38+'[4]баланс консолид'!G131+'[4]баланс консолид'!G380+'[4]баланс консолид'!G83</f>
        <v>1069728</v>
      </c>
      <c r="D26" s="14">
        <v>1068406</v>
      </c>
    </row>
    <row r="27" spans="1:10">
      <c r="A27" s="19" t="s">
        <v>33</v>
      </c>
      <c r="B27" s="16">
        <v>11</v>
      </c>
      <c r="C27" s="14"/>
      <c r="D27" s="14"/>
    </row>
    <row r="28" spans="1:10" ht="18.75" customHeight="1">
      <c r="A28" s="19" t="s">
        <v>34</v>
      </c>
      <c r="B28" s="16">
        <v>12</v>
      </c>
      <c r="C28" s="14"/>
      <c r="D28" s="14"/>
    </row>
    <row r="29" spans="1:10">
      <c r="A29" s="19" t="s">
        <v>35</v>
      </c>
      <c r="B29" s="16">
        <v>13</v>
      </c>
      <c r="C29" s="14">
        <v>1212194</v>
      </c>
      <c r="D29" s="14">
        <v>1223017</v>
      </c>
    </row>
    <row r="30" spans="1:10">
      <c r="A30" s="19" t="s">
        <v>36</v>
      </c>
      <c r="B30" s="16">
        <v>14</v>
      </c>
      <c r="C30" s="14">
        <f>'[4]баланс консолид'!G378+'[4]баланс консолид'!G406</f>
        <v>123889</v>
      </c>
      <c r="D30" s="14">
        <v>124815</v>
      </c>
    </row>
    <row r="31" spans="1:10">
      <c r="A31" s="19" t="s">
        <v>37</v>
      </c>
      <c r="B31" s="16">
        <v>15</v>
      </c>
      <c r="C31" s="14">
        <f>'[4]баланс консолид'!G255</f>
        <v>524761</v>
      </c>
      <c r="D31" s="14">
        <v>728118</v>
      </c>
    </row>
    <row r="32" spans="1:10">
      <c r="A32" s="19" t="s">
        <v>38</v>
      </c>
      <c r="B32" s="16">
        <v>16</v>
      </c>
      <c r="C32" s="14">
        <f>'[4]баланс консолид'!G303</f>
        <v>0</v>
      </c>
      <c r="D32" s="14">
        <v>0</v>
      </c>
    </row>
    <row r="33" spans="1:4">
      <c r="A33" s="19" t="s">
        <v>39</v>
      </c>
      <c r="B33" s="16">
        <v>17</v>
      </c>
      <c r="C33" s="14">
        <f>'[4]баланс консолид'!G430+'[4]баланс консолид'!G450</f>
        <v>646034</v>
      </c>
      <c r="D33" s="14">
        <v>656155</v>
      </c>
    </row>
    <row r="34" spans="1:4">
      <c r="A34" s="21" t="s">
        <v>40</v>
      </c>
      <c r="B34" s="16">
        <v>18</v>
      </c>
      <c r="C34" s="14">
        <f>'[4]баланс консолид'!G409+'[4]баланс консолид'!G449-1212194</f>
        <v>19848869</v>
      </c>
      <c r="D34" s="14">
        <v>19688286</v>
      </c>
    </row>
    <row r="35" spans="1:4">
      <c r="A35" s="19" t="s">
        <v>41</v>
      </c>
      <c r="B35" s="16">
        <v>19</v>
      </c>
      <c r="C35" s="14">
        <f>'[4]баланс консолид'!G279</f>
        <v>136649</v>
      </c>
      <c r="D35" s="14">
        <v>131119</v>
      </c>
    </row>
    <row r="36" spans="1:4">
      <c r="A36" s="19" t="s">
        <v>42</v>
      </c>
      <c r="B36" s="16">
        <v>20</v>
      </c>
      <c r="C36" s="14"/>
      <c r="D36" s="14">
        <v>0</v>
      </c>
    </row>
    <row r="37" spans="1:4">
      <c r="A37" s="19" t="s">
        <v>43</v>
      </c>
      <c r="B37" s="16">
        <v>21</v>
      </c>
      <c r="C37" s="14">
        <f>'[4]баланс консолид'!G312+'[4]баланс консолид'!G402+'[4]баланс консолид'!G451+'[4]баланс консолид'!G447-'[4]баланс консолид'!G313-'[4]баланс консолид'!H216-'[4]баланс консолид'!H208</f>
        <v>3635764</v>
      </c>
      <c r="D37" s="14">
        <v>498640</v>
      </c>
    </row>
    <row r="38" spans="1:4">
      <c r="A38" s="19"/>
      <c r="B38" s="16"/>
      <c r="C38" s="14"/>
      <c r="D38" s="14"/>
    </row>
    <row r="39" spans="1:4">
      <c r="A39" s="22" t="s">
        <v>44</v>
      </c>
      <c r="B39" s="16">
        <v>22</v>
      </c>
      <c r="C39" s="23">
        <f>SUM(C15:C38)+C11</f>
        <v>57531490</v>
      </c>
      <c r="D39" s="23">
        <v>51145727</v>
      </c>
    </row>
    <row r="40" spans="1:4">
      <c r="A40" s="19"/>
      <c r="B40" s="16"/>
      <c r="C40" s="14"/>
      <c r="D40" s="14"/>
    </row>
    <row r="41" spans="1:4">
      <c r="A41" s="24" t="s">
        <v>45</v>
      </c>
      <c r="B41" s="16"/>
      <c r="C41" s="14"/>
      <c r="D41" s="14"/>
    </row>
    <row r="42" spans="1:4">
      <c r="A42" s="25" t="s">
        <v>46</v>
      </c>
      <c r="B42" s="16">
        <v>23</v>
      </c>
      <c r="C42" s="14">
        <f>'[4]баланс консолид'!H475-'[4]баланс консолид'!H537+'[4]баланс консолид'!H629+'[4]баланс консолид'!H762+'[4]баланс консолид'!H783+'[4]баланс консолид'!H793+'[4]баланс консолид'!G540+'[4]баланс консолид'!H864+'[4]баланс консолид'!H897</f>
        <v>22502908</v>
      </c>
      <c r="D42" s="14">
        <v>20760388</v>
      </c>
    </row>
    <row r="43" spans="1:4">
      <c r="A43" s="19" t="s">
        <v>20</v>
      </c>
      <c r="B43" s="16">
        <v>24</v>
      </c>
      <c r="C43" s="14"/>
      <c r="D43" s="14"/>
    </row>
    <row r="44" spans="1:4">
      <c r="A44" s="25" t="s">
        <v>47</v>
      </c>
      <c r="B44" s="16">
        <v>25</v>
      </c>
      <c r="C44" s="14"/>
      <c r="D44" s="14"/>
    </row>
    <row r="45" spans="1:4">
      <c r="A45" s="19" t="s">
        <v>48</v>
      </c>
      <c r="B45" s="16">
        <v>26</v>
      </c>
      <c r="C45" s="14">
        <f>'[4]баланс консолид'!H537+'[4]баланс консолид'!H611</f>
        <v>0</v>
      </c>
      <c r="D45" s="14">
        <v>0</v>
      </c>
    </row>
    <row r="46" spans="1:4">
      <c r="A46" s="25" t="s">
        <v>49</v>
      </c>
      <c r="B46" s="16">
        <v>27</v>
      </c>
      <c r="C46" s="14">
        <f>'[4]баланс консолид'!H462+'[4]баланс консолид'!H615+'[4]баланс консолид'!H833+'[4]баланс консолид'!H860+'[4]баланс консолид'!H456-'[4]баланс консолид'!G542+'[4]баланс консолид'!H628</f>
        <v>3631469</v>
      </c>
      <c r="D46" s="14">
        <v>3829413</v>
      </c>
    </row>
    <row r="47" spans="1:4">
      <c r="A47" s="25" t="s">
        <v>50</v>
      </c>
      <c r="B47" s="16">
        <v>28</v>
      </c>
      <c r="C47" s="14">
        <f>'[4]баланс консолид'!H578-'[4]баланс консолид'!H610+'[4]баланс консолид'!H570</f>
        <v>4724574</v>
      </c>
      <c r="D47" s="14">
        <v>3891479</v>
      </c>
    </row>
    <row r="48" spans="1:4">
      <c r="A48" s="15" t="s">
        <v>51</v>
      </c>
      <c r="B48" s="16">
        <v>29</v>
      </c>
      <c r="C48" s="14"/>
      <c r="D48" s="14"/>
    </row>
    <row r="49" spans="1:4">
      <c r="A49" s="15" t="s">
        <v>52</v>
      </c>
      <c r="B49" s="16">
        <v>30</v>
      </c>
      <c r="C49" s="14">
        <f>'[4]баланс консолид'!H460</f>
        <v>0</v>
      </c>
      <c r="D49" s="14">
        <v>0</v>
      </c>
    </row>
    <row r="50" spans="1:4">
      <c r="A50" s="15" t="s">
        <v>53</v>
      </c>
      <c r="B50" s="16">
        <v>31</v>
      </c>
      <c r="C50" s="14"/>
      <c r="D50" s="14"/>
    </row>
    <row r="51" spans="1:4">
      <c r="A51" s="19" t="s">
        <v>54</v>
      </c>
      <c r="B51" s="26" t="s">
        <v>55</v>
      </c>
      <c r="C51" s="14">
        <f>'[4]баланс консолид'!H543</f>
        <v>637489</v>
      </c>
      <c r="D51" s="14">
        <v>355222</v>
      </c>
    </row>
    <row r="52" spans="1:4">
      <c r="A52" s="19" t="s">
        <v>56</v>
      </c>
      <c r="B52" s="26" t="s">
        <v>57</v>
      </c>
      <c r="C52" s="14">
        <f>'[4]баланс консолид'!H925</f>
        <v>855260</v>
      </c>
      <c r="D52" s="14">
        <v>855260</v>
      </c>
    </row>
    <row r="53" spans="1:4">
      <c r="A53" s="19" t="s">
        <v>58</v>
      </c>
      <c r="B53" s="26" t="s">
        <v>59</v>
      </c>
      <c r="C53" s="14">
        <f>'[4]баланс консолид'!H747-'[4]баланс консолид'!H762+'[4]баланс консолид'!H927+'[4]баланс консолид'!H895-'[4]баланс консолид'!G837+'[4]баланс консолид'!H744-'[4]баланс консолид'!H783-'[4]баланс консолид'!H793+'[4]баланс консолид'!H856</f>
        <v>11685820</v>
      </c>
      <c r="D53" s="14">
        <v>8257736</v>
      </c>
    </row>
    <row r="54" spans="1:4">
      <c r="A54" s="19"/>
      <c r="B54" s="26"/>
      <c r="C54" s="14"/>
      <c r="D54" s="14"/>
    </row>
    <row r="55" spans="1:4">
      <c r="A55" s="22" t="s">
        <v>60</v>
      </c>
      <c r="B55" s="16">
        <v>35</v>
      </c>
      <c r="C55" s="27">
        <f>SUM(C42:C53)</f>
        <v>44037520</v>
      </c>
      <c r="D55" s="27">
        <v>37949498</v>
      </c>
    </row>
    <row r="56" spans="1:4">
      <c r="A56" s="22"/>
      <c r="B56" s="16"/>
      <c r="C56" s="14"/>
      <c r="D56" s="14"/>
    </row>
    <row r="57" spans="1:4">
      <c r="A57" s="22" t="s">
        <v>61</v>
      </c>
      <c r="B57" s="16"/>
      <c r="C57" s="14"/>
      <c r="D57" s="14"/>
    </row>
    <row r="58" spans="1:4">
      <c r="A58" s="19" t="s">
        <v>62</v>
      </c>
      <c r="B58" s="16">
        <v>36</v>
      </c>
      <c r="C58" s="14">
        <f>C60+C61</f>
        <v>14067051</v>
      </c>
      <c r="D58" s="14">
        <v>14067051</v>
      </c>
    </row>
    <row r="59" spans="1:4">
      <c r="A59" s="19" t="s">
        <v>13</v>
      </c>
      <c r="B59" s="16"/>
      <c r="C59" s="14"/>
      <c r="D59" s="14"/>
    </row>
    <row r="60" spans="1:4">
      <c r="A60" s="25" t="s">
        <v>63</v>
      </c>
      <c r="B60" s="17" t="s">
        <v>64</v>
      </c>
      <c r="C60" s="14">
        <f>'[4]баланс консолид'!H939+'[4]баланс консолид'!H941</f>
        <v>14067051</v>
      </c>
      <c r="D60" s="14">
        <v>14067051</v>
      </c>
    </row>
    <row r="61" spans="1:4">
      <c r="A61" s="19" t="s">
        <v>65</v>
      </c>
      <c r="B61" s="17" t="s">
        <v>66</v>
      </c>
      <c r="C61" s="14"/>
      <c r="D61" s="14"/>
    </row>
    <row r="62" spans="1:4">
      <c r="A62" s="19" t="s">
        <v>67</v>
      </c>
      <c r="B62" s="16">
        <v>37</v>
      </c>
      <c r="C62" s="14"/>
      <c r="D62" s="14"/>
    </row>
    <row r="63" spans="1:4">
      <c r="A63" s="19" t="s">
        <v>68</v>
      </c>
      <c r="B63" s="16">
        <v>38</v>
      </c>
      <c r="C63" s="14"/>
      <c r="D63" s="14"/>
    </row>
    <row r="64" spans="1:4">
      <c r="A64" s="19" t="s">
        <v>69</v>
      </c>
      <c r="B64" s="16">
        <v>39</v>
      </c>
      <c r="C64" s="14">
        <f>'[4]баланс консолид'!H947</f>
        <v>480587</v>
      </c>
      <c r="D64" s="14">
        <v>480587</v>
      </c>
    </row>
    <row r="65" spans="1:4">
      <c r="A65" s="19" t="s">
        <v>70</v>
      </c>
      <c r="B65" s="16">
        <v>40</v>
      </c>
      <c r="C65" s="14">
        <f>'[4]баланс консолид'!H950-'[4]баланс консолид'!G950-'[4]баланс консолид'!G953+'[4]баланс консолид'!H953+'[4]баланс консолид'!H952</f>
        <v>-564787</v>
      </c>
      <c r="D65" s="14">
        <v>-778171</v>
      </c>
    </row>
    <row r="66" spans="1:4">
      <c r="A66" s="19" t="s">
        <v>71</v>
      </c>
      <c r="B66" s="10">
        <v>41</v>
      </c>
      <c r="C66" s="14">
        <f>C68+C69</f>
        <v>-488881</v>
      </c>
      <c r="D66" s="14">
        <v>-573238</v>
      </c>
    </row>
    <row r="67" spans="1:4">
      <c r="A67" s="19" t="s">
        <v>72</v>
      </c>
      <c r="B67" s="10"/>
      <c r="C67" s="14"/>
      <c r="D67" s="14"/>
    </row>
    <row r="68" spans="1:4">
      <c r="A68" s="1" t="s">
        <v>73</v>
      </c>
      <c r="B68" s="17" t="s">
        <v>74</v>
      </c>
      <c r="C68" s="14">
        <f>-'[4]баланс консолид'!G960-'[4]баланс консолид'!G968</f>
        <v>-573235</v>
      </c>
      <c r="D68" s="14">
        <v>-733312</v>
      </c>
    </row>
    <row r="69" spans="1:4">
      <c r="A69" s="19" t="s">
        <v>75</v>
      </c>
      <c r="B69" s="17" t="s">
        <v>76</v>
      </c>
      <c r="C69" s="14">
        <f>ROUND('[4]баланс консолид'!H959,0)</f>
        <v>84354</v>
      </c>
      <c r="D69" s="14">
        <v>160074</v>
      </c>
    </row>
    <row r="70" spans="1:4">
      <c r="A70" s="19" t="s">
        <v>77</v>
      </c>
      <c r="B70" s="10">
        <v>42</v>
      </c>
      <c r="C70" s="14">
        <f>-'[4]баланс консолид'!G969</f>
        <v>0</v>
      </c>
      <c r="D70" s="14">
        <v>0</v>
      </c>
    </row>
    <row r="71" spans="1:4">
      <c r="A71" s="19"/>
      <c r="B71" s="10"/>
      <c r="C71" s="14"/>
      <c r="D71" s="14"/>
    </row>
    <row r="72" spans="1:4">
      <c r="A72" s="22" t="s">
        <v>78</v>
      </c>
      <c r="B72" s="10">
        <v>43</v>
      </c>
      <c r="C72" s="27">
        <f>C58+C64+C62+C63+C65+C66+C70</f>
        <v>13493970</v>
      </c>
      <c r="D72" s="27">
        <v>13196229</v>
      </c>
    </row>
    <row r="73" spans="1:4">
      <c r="A73" s="22"/>
      <c r="B73" s="10"/>
      <c r="C73" s="14"/>
      <c r="D73" s="14"/>
    </row>
    <row r="74" spans="1:4">
      <c r="A74" s="22" t="s">
        <v>79</v>
      </c>
      <c r="B74" s="10">
        <v>44</v>
      </c>
      <c r="C74" s="23">
        <f>C72+C55</f>
        <v>57531490</v>
      </c>
      <c r="D74" s="27">
        <v>51145727</v>
      </c>
    </row>
    <row r="75" spans="1:4">
      <c r="C75" s="28">
        <f>C74-C39</f>
        <v>0</v>
      </c>
      <c r="D75" s="29">
        <f>D39-D74</f>
        <v>0</v>
      </c>
    </row>
    <row r="76" spans="1:4">
      <c r="A76" s="45"/>
      <c r="B76" s="45"/>
      <c r="C76" s="45"/>
      <c r="D76" s="45"/>
    </row>
    <row r="77" spans="1:4">
      <c r="A77" s="39" t="s">
        <v>80</v>
      </c>
      <c r="B77" s="39"/>
      <c r="C77" s="39"/>
      <c r="D77" s="39"/>
    </row>
    <row r="78" spans="1:4">
      <c r="A78" s="40" t="s">
        <v>81</v>
      </c>
      <c r="B78" s="40"/>
      <c r="C78" s="38" t="s">
        <v>82</v>
      </c>
      <c r="D78" s="38"/>
    </row>
    <row r="79" spans="1:4" ht="12.75" customHeight="1">
      <c r="A79" s="30"/>
      <c r="B79" s="31"/>
      <c r="C79" s="36" t="s">
        <v>83</v>
      </c>
      <c r="D79" s="36"/>
    </row>
    <row r="80" spans="1:4">
      <c r="A80" s="37" t="s">
        <v>84</v>
      </c>
      <c r="B80" s="37"/>
      <c r="C80" s="38" t="s">
        <v>85</v>
      </c>
      <c r="D80" s="38"/>
    </row>
    <row r="81" spans="1:4">
      <c r="A81" s="30"/>
      <c r="B81" s="31"/>
      <c r="C81" s="36" t="s">
        <v>83</v>
      </c>
      <c r="D81" s="36"/>
    </row>
    <row r="82" spans="1:4">
      <c r="A82" s="37" t="s">
        <v>86</v>
      </c>
      <c r="B82" s="37"/>
      <c r="C82" s="38" t="s">
        <v>87</v>
      </c>
      <c r="D82" s="38"/>
    </row>
    <row r="83" spans="1:4">
      <c r="A83" s="30"/>
      <c r="B83" s="31"/>
      <c r="C83" s="36" t="s">
        <v>88</v>
      </c>
      <c r="D83" s="36"/>
    </row>
    <row r="84" spans="1:4">
      <c r="A84" s="37" t="s">
        <v>89</v>
      </c>
      <c r="B84" s="37"/>
      <c r="C84" s="37" t="s">
        <v>90</v>
      </c>
      <c r="D84" s="37"/>
    </row>
    <row r="85" spans="1:4">
      <c r="A85" s="30"/>
      <c r="B85" s="31"/>
      <c r="C85" s="32"/>
      <c r="D85" s="31"/>
    </row>
    <row r="86" spans="1:4">
      <c r="A86" s="35" t="s">
        <v>91</v>
      </c>
      <c r="B86" s="35"/>
      <c r="C86" s="31"/>
      <c r="D86" s="31"/>
    </row>
    <row r="87" spans="1:4">
      <c r="A87" s="33"/>
    </row>
    <row r="88" spans="1:4">
      <c r="A88" s="33"/>
    </row>
  </sheetData>
  <mergeCells count="19">
    <mergeCell ref="A76:D76"/>
    <mergeCell ref="C1:D1"/>
    <mergeCell ref="A3:D3"/>
    <mergeCell ref="A4:D4"/>
    <mergeCell ref="A5:D5"/>
    <mergeCell ref="A6:D6"/>
    <mergeCell ref="A77:D77"/>
    <mergeCell ref="A78:B78"/>
    <mergeCell ref="C78:D78"/>
    <mergeCell ref="C79:D79"/>
    <mergeCell ref="A80:B80"/>
    <mergeCell ref="C80:D80"/>
    <mergeCell ref="A86:B86"/>
    <mergeCell ref="C81:D81"/>
    <mergeCell ref="A82:B82"/>
    <mergeCell ref="C82:D82"/>
    <mergeCell ref="C83:D83"/>
    <mergeCell ref="A84:B84"/>
    <mergeCell ref="C84:D84"/>
  </mergeCell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4"/>
  <sheetViews>
    <sheetView tabSelected="1" workbookViewId="0">
      <selection activeCell="J16" sqref="J16"/>
    </sheetView>
  </sheetViews>
  <sheetFormatPr defaultRowHeight="12.75"/>
  <cols>
    <col min="1" max="1" width="45" style="1" customWidth="1"/>
    <col min="2" max="2" width="11.5703125" style="4" customWidth="1"/>
    <col min="3" max="3" width="14.85546875" style="47" bestFit="1" customWidth="1"/>
    <col min="4" max="4" width="16.5703125" style="47" customWidth="1"/>
    <col min="5" max="5" width="12.7109375" style="47" customWidth="1"/>
    <col min="6" max="6" width="15" style="47" bestFit="1" customWidth="1"/>
    <col min="7" max="7" width="11" style="1" bestFit="1" customWidth="1"/>
    <col min="8" max="8" width="10.42578125" style="1" bestFit="1" customWidth="1"/>
    <col min="9" max="16384" width="9.140625" style="1"/>
  </cols>
  <sheetData>
    <row r="1" spans="1:10">
      <c r="A1" s="5"/>
      <c r="B1" s="46"/>
      <c r="D1" s="48" t="s">
        <v>0</v>
      </c>
      <c r="E1" s="48"/>
      <c r="F1" s="48"/>
    </row>
    <row r="2" spans="1:10">
      <c r="A2" s="5"/>
      <c r="B2" s="46"/>
      <c r="C2" s="49"/>
      <c r="D2" s="50"/>
      <c r="E2" s="50"/>
      <c r="F2" s="50"/>
    </row>
    <row r="3" spans="1:10">
      <c r="A3" s="5"/>
      <c r="B3" s="46"/>
      <c r="C3" s="49"/>
      <c r="D3" s="50"/>
      <c r="E3" s="50"/>
      <c r="F3" s="51" t="s">
        <v>92</v>
      </c>
    </row>
    <row r="4" spans="1:10">
      <c r="A4" s="5"/>
      <c r="B4" s="46"/>
      <c r="C4" s="49"/>
      <c r="D4" s="52"/>
      <c r="E4" s="52"/>
      <c r="F4" s="52"/>
    </row>
    <row r="5" spans="1:10">
      <c r="A5" s="53" t="s">
        <v>93</v>
      </c>
      <c r="B5" s="53"/>
      <c r="C5" s="53"/>
      <c r="D5" s="53"/>
      <c r="E5" s="53"/>
      <c r="F5" s="53"/>
    </row>
    <row r="6" spans="1:10">
      <c r="A6" s="53"/>
      <c r="B6" s="53"/>
      <c r="C6" s="53"/>
      <c r="D6" s="53"/>
      <c r="E6" s="53"/>
      <c r="F6" s="53"/>
    </row>
    <row r="7" spans="1:10">
      <c r="A7" s="43" t="s">
        <v>3</v>
      </c>
      <c r="B7" s="43"/>
      <c r="C7" s="43"/>
      <c r="D7" s="43"/>
      <c r="E7" s="43"/>
      <c r="F7" s="43"/>
    </row>
    <row r="8" spans="1:10" s="5" customFormat="1">
      <c r="A8" s="54" t="s">
        <v>94</v>
      </c>
      <c r="B8" s="54"/>
      <c r="C8" s="54"/>
      <c r="D8" s="54"/>
      <c r="E8" s="54"/>
      <c r="F8" s="54"/>
    </row>
    <row r="9" spans="1:10">
      <c r="A9" s="43" t="s">
        <v>5</v>
      </c>
      <c r="B9" s="43"/>
      <c r="C9" s="43"/>
      <c r="D9" s="43"/>
      <c r="E9" s="43"/>
      <c r="F9" s="43"/>
    </row>
    <row r="10" spans="1:10" s="5" customFormat="1">
      <c r="B10" s="46"/>
      <c r="C10" s="49"/>
      <c r="D10" s="49"/>
      <c r="E10" s="49"/>
      <c r="F10" s="49" t="s">
        <v>6</v>
      </c>
    </row>
    <row r="11" spans="1:10" s="5" customFormat="1" ht="76.5">
      <c r="A11" s="55" t="s">
        <v>7</v>
      </c>
      <c r="B11" s="55" t="s">
        <v>8</v>
      </c>
      <c r="C11" s="56" t="s">
        <v>95</v>
      </c>
      <c r="D11" s="56" t="s">
        <v>96</v>
      </c>
      <c r="E11" s="56" t="s">
        <v>97</v>
      </c>
      <c r="F11" s="56" t="s">
        <v>98</v>
      </c>
    </row>
    <row r="12" spans="1:10" s="5" customFormat="1">
      <c r="A12" s="57">
        <v>1</v>
      </c>
      <c r="B12" s="57">
        <v>2</v>
      </c>
      <c r="C12" s="58">
        <v>3</v>
      </c>
      <c r="D12" s="58">
        <v>4</v>
      </c>
      <c r="E12" s="58">
        <v>5</v>
      </c>
      <c r="F12" s="58">
        <v>6</v>
      </c>
    </row>
    <row r="13" spans="1:10" ht="25.5">
      <c r="A13" s="59" t="s">
        <v>99</v>
      </c>
      <c r="B13" s="60">
        <v>1</v>
      </c>
      <c r="C13" s="61">
        <v>3861969</v>
      </c>
      <c r="D13" s="61">
        <v>3861969</v>
      </c>
      <c r="E13" s="62">
        <v>3351871.3048400003</v>
      </c>
      <c r="F13" s="62">
        <v>3351871.3048400003</v>
      </c>
      <c r="H13" s="63"/>
    </row>
    <row r="14" spans="1:10" ht="25.5">
      <c r="A14" s="59" t="s">
        <v>100</v>
      </c>
      <c r="B14" s="60">
        <v>2</v>
      </c>
      <c r="C14" s="61">
        <v>6636390</v>
      </c>
      <c r="D14" s="61">
        <v>6636390</v>
      </c>
      <c r="E14" s="62">
        <v>5781022.3528900007</v>
      </c>
      <c r="F14" s="62">
        <v>5781022.3528900007</v>
      </c>
      <c r="G14" s="64"/>
      <c r="H14" s="63"/>
      <c r="I14" s="65"/>
      <c r="J14" s="65"/>
    </row>
    <row r="15" spans="1:10">
      <c r="A15" s="66" t="s">
        <v>101</v>
      </c>
      <c r="B15" s="67"/>
      <c r="C15" s="61">
        <v>0</v>
      </c>
      <c r="D15" s="68"/>
      <c r="E15" s="62">
        <v>0</v>
      </c>
      <c r="F15" s="69"/>
      <c r="G15" s="64"/>
      <c r="H15" s="63"/>
      <c r="I15" s="65"/>
      <c r="J15" s="65"/>
    </row>
    <row r="16" spans="1:10">
      <c r="A16" s="66" t="s">
        <v>102</v>
      </c>
      <c r="B16" s="70" t="s">
        <v>103</v>
      </c>
      <c r="C16" s="61">
        <v>287443</v>
      </c>
      <c r="D16" s="68">
        <v>287443</v>
      </c>
      <c r="E16" s="69">
        <v>279378.98892999999</v>
      </c>
      <c r="F16" s="69">
        <v>279378.98892999999</v>
      </c>
      <c r="G16" s="63"/>
      <c r="H16" s="63"/>
      <c r="I16" s="65"/>
      <c r="J16" s="65"/>
    </row>
    <row r="17" spans="1:22">
      <c r="A17" s="66" t="s">
        <v>104</v>
      </c>
      <c r="B17" s="70" t="s">
        <v>105</v>
      </c>
      <c r="C17" s="61">
        <v>3876402</v>
      </c>
      <c r="D17" s="68">
        <v>3876402</v>
      </c>
      <c r="E17" s="69">
        <v>3298746.0866</v>
      </c>
      <c r="F17" s="69">
        <v>3298746.0866</v>
      </c>
      <c r="G17" s="63"/>
      <c r="H17" s="63"/>
      <c r="I17" s="65"/>
      <c r="J17" s="65"/>
    </row>
    <row r="18" spans="1:22">
      <c r="A18" s="71" t="s">
        <v>106</v>
      </c>
      <c r="B18" s="72">
        <v>3</v>
      </c>
      <c r="C18" s="73">
        <v>-2774421</v>
      </c>
      <c r="D18" s="73">
        <v>-2774421</v>
      </c>
      <c r="E18" s="74">
        <v>-2429151.0480500003</v>
      </c>
      <c r="F18" s="74">
        <v>-2429151.0480500003</v>
      </c>
      <c r="G18" s="63"/>
      <c r="H18" s="63"/>
      <c r="I18" s="65"/>
      <c r="J18" s="65"/>
    </row>
    <row r="19" spans="1:22">
      <c r="A19" s="59" t="s">
        <v>107</v>
      </c>
      <c r="B19" s="60"/>
      <c r="C19" s="61"/>
      <c r="D19" s="68"/>
      <c r="E19" s="62">
        <v>0</v>
      </c>
      <c r="F19" s="69"/>
      <c r="G19" s="63"/>
      <c r="H19" s="63"/>
      <c r="I19" s="65"/>
      <c r="J19" s="65"/>
    </row>
    <row r="20" spans="1:22">
      <c r="A20" s="72" t="s">
        <v>108</v>
      </c>
      <c r="B20" s="72">
        <v>4</v>
      </c>
      <c r="C20" s="73">
        <v>428324</v>
      </c>
      <c r="D20" s="73">
        <v>428324</v>
      </c>
      <c r="E20" s="74">
        <v>381016</v>
      </c>
      <c r="F20" s="74">
        <v>381016</v>
      </c>
      <c r="G20" s="63"/>
      <c r="H20" s="63"/>
      <c r="I20" s="65"/>
      <c r="J20" s="65"/>
    </row>
    <row r="21" spans="1:22">
      <c r="A21" s="59" t="s">
        <v>109</v>
      </c>
      <c r="B21" s="67"/>
      <c r="C21" s="61"/>
      <c r="D21" s="68"/>
      <c r="E21" s="62">
        <v>0</v>
      </c>
      <c r="F21" s="69"/>
      <c r="G21" s="63"/>
      <c r="H21" s="63"/>
      <c r="I21" s="65"/>
      <c r="J21" s="65"/>
    </row>
    <row r="22" spans="1:22" ht="12.75" customHeight="1">
      <c r="A22" s="59" t="s">
        <v>110</v>
      </c>
      <c r="B22" s="70" t="s">
        <v>111</v>
      </c>
      <c r="C22" s="68">
        <v>8</v>
      </c>
      <c r="D22" s="68">
        <v>8</v>
      </c>
      <c r="E22" s="69">
        <v>45</v>
      </c>
      <c r="F22" s="69">
        <v>45</v>
      </c>
      <c r="G22" s="63"/>
      <c r="H22" s="63"/>
      <c r="I22" s="65"/>
      <c r="J22" s="65"/>
      <c r="K22" s="75"/>
      <c r="L22" s="75"/>
      <c r="M22" s="75"/>
      <c r="N22" s="75"/>
      <c r="O22" s="75"/>
      <c r="P22" s="75"/>
      <c r="Q22" s="75"/>
      <c r="R22" s="75"/>
      <c r="S22" s="76"/>
      <c r="T22" s="76"/>
      <c r="U22" s="76"/>
      <c r="V22" s="76"/>
    </row>
    <row r="23" spans="1:22">
      <c r="A23" s="59" t="s">
        <v>112</v>
      </c>
      <c r="B23" s="70" t="s">
        <v>113</v>
      </c>
      <c r="C23" s="68">
        <v>20959</v>
      </c>
      <c r="D23" s="68">
        <v>20959</v>
      </c>
      <c r="E23" s="69">
        <v>4083</v>
      </c>
      <c r="F23" s="69">
        <v>4083</v>
      </c>
      <c r="G23" s="63"/>
      <c r="H23" s="63"/>
      <c r="I23" s="65"/>
      <c r="J23" s="65"/>
      <c r="K23" s="77"/>
      <c r="L23" s="77"/>
    </row>
    <row r="24" spans="1:22">
      <c r="A24" s="59" t="s">
        <v>114</v>
      </c>
      <c r="B24" s="70" t="s">
        <v>115</v>
      </c>
      <c r="C24" s="68">
        <v>0</v>
      </c>
      <c r="D24" s="68"/>
      <c r="E24" s="69">
        <v>0</v>
      </c>
      <c r="F24" s="69"/>
      <c r="G24" s="63"/>
      <c r="H24" s="63"/>
      <c r="I24" s="65"/>
      <c r="J24" s="65"/>
      <c r="K24" s="77"/>
      <c r="L24" s="77"/>
    </row>
    <row r="25" spans="1:22">
      <c r="A25" s="59" t="s">
        <v>116</v>
      </c>
      <c r="B25" s="70" t="s">
        <v>117</v>
      </c>
      <c r="C25" s="68">
        <v>0</v>
      </c>
      <c r="D25" s="68">
        <v>0</v>
      </c>
      <c r="E25" s="69">
        <v>0</v>
      </c>
      <c r="F25" s="69">
        <v>0</v>
      </c>
      <c r="G25" s="63"/>
      <c r="H25" s="63"/>
      <c r="I25" s="65"/>
      <c r="J25" s="65"/>
      <c r="K25" s="77"/>
      <c r="L25" s="77"/>
    </row>
    <row r="26" spans="1:22">
      <c r="A26" s="59" t="s">
        <v>118</v>
      </c>
      <c r="B26" s="70" t="s">
        <v>119</v>
      </c>
      <c r="C26" s="68">
        <v>223195</v>
      </c>
      <c r="D26" s="68">
        <v>223195</v>
      </c>
      <c r="E26" s="69">
        <v>207127</v>
      </c>
      <c r="F26" s="69">
        <v>207127</v>
      </c>
      <c r="G26" s="63"/>
      <c r="H26" s="63"/>
      <c r="I26" s="65"/>
      <c r="J26" s="65"/>
      <c r="K26" s="77"/>
      <c r="L26" s="77"/>
    </row>
    <row r="27" spans="1:22">
      <c r="A27" s="59" t="s">
        <v>120</v>
      </c>
      <c r="B27" s="70" t="s">
        <v>121</v>
      </c>
      <c r="C27" s="68">
        <v>170483</v>
      </c>
      <c r="D27" s="68">
        <v>170483</v>
      </c>
      <c r="E27" s="69">
        <v>148996</v>
      </c>
      <c r="F27" s="69">
        <v>148996</v>
      </c>
      <c r="G27" s="63"/>
      <c r="H27" s="63"/>
      <c r="I27" s="65"/>
      <c r="J27" s="65"/>
      <c r="K27" s="77"/>
      <c r="L27" s="77"/>
    </row>
    <row r="28" spans="1:22" ht="25.5">
      <c r="A28" s="59" t="s">
        <v>122</v>
      </c>
      <c r="B28" s="70" t="s">
        <v>123</v>
      </c>
      <c r="C28" s="68">
        <v>13679</v>
      </c>
      <c r="D28" s="68">
        <v>13679</v>
      </c>
      <c r="E28" s="69">
        <v>20765</v>
      </c>
      <c r="F28" s="69">
        <v>20765</v>
      </c>
      <c r="G28" s="63"/>
      <c r="H28" s="63"/>
      <c r="I28" s="65"/>
      <c r="J28" s="65"/>
      <c r="K28" s="77"/>
      <c r="L28" s="77"/>
    </row>
    <row r="29" spans="1:22" ht="25.5">
      <c r="A29" s="71" t="s">
        <v>124</v>
      </c>
      <c r="B29" s="72">
        <v>5</v>
      </c>
      <c r="C29" s="73">
        <v>386330</v>
      </c>
      <c r="D29" s="73">
        <v>386330</v>
      </c>
      <c r="E29" s="74">
        <v>366642</v>
      </c>
      <c r="F29" s="74">
        <v>366642</v>
      </c>
      <c r="G29" s="63"/>
      <c r="H29" s="63"/>
      <c r="I29" s="65"/>
      <c r="J29" s="65"/>
      <c r="K29" s="77"/>
      <c r="L29" s="77"/>
    </row>
    <row r="30" spans="1:22">
      <c r="A30" s="59" t="s">
        <v>13</v>
      </c>
      <c r="B30" s="60"/>
      <c r="C30" s="61"/>
      <c r="D30" s="68"/>
      <c r="E30" s="62"/>
      <c r="F30" s="69"/>
      <c r="G30" s="63"/>
      <c r="H30" s="63"/>
      <c r="I30" s="65"/>
      <c r="J30" s="65"/>
      <c r="K30" s="77"/>
      <c r="L30" s="77"/>
    </row>
    <row r="31" spans="1:22">
      <c r="A31" s="59" t="s">
        <v>125</v>
      </c>
      <c r="B31" s="70" t="s">
        <v>126</v>
      </c>
      <c r="C31" s="68">
        <v>178068</v>
      </c>
      <c r="D31" s="68">
        <v>178068</v>
      </c>
      <c r="E31" s="69">
        <v>158797</v>
      </c>
      <c r="F31" s="69">
        <v>158797</v>
      </c>
      <c r="G31" s="63"/>
      <c r="H31" s="63"/>
      <c r="I31" s="65"/>
      <c r="J31" s="65"/>
      <c r="K31" s="77"/>
      <c r="L31" s="77"/>
    </row>
    <row r="32" spans="1:22" ht="15" customHeight="1">
      <c r="A32" s="59" t="s">
        <v>127</v>
      </c>
      <c r="B32" s="70" t="s">
        <v>128</v>
      </c>
      <c r="C32" s="68">
        <v>0</v>
      </c>
      <c r="D32" s="68"/>
      <c r="E32" s="69">
        <v>0</v>
      </c>
      <c r="F32" s="69"/>
      <c r="G32" s="63"/>
      <c r="H32" s="63"/>
      <c r="I32" s="65"/>
      <c r="J32" s="65"/>
      <c r="K32" s="77"/>
      <c r="L32" s="77"/>
    </row>
    <row r="33" spans="1:21">
      <c r="A33" s="59" t="s">
        <v>129</v>
      </c>
      <c r="B33" s="70" t="s">
        <v>130</v>
      </c>
      <c r="C33" s="68">
        <v>87892</v>
      </c>
      <c r="D33" s="68">
        <v>87892</v>
      </c>
      <c r="E33" s="69">
        <v>80712</v>
      </c>
      <c r="F33" s="69">
        <v>80712</v>
      </c>
      <c r="G33" s="63"/>
      <c r="H33" s="63"/>
      <c r="I33" s="65"/>
      <c r="J33" s="65"/>
      <c r="K33" s="77"/>
      <c r="L33" s="77"/>
    </row>
    <row r="34" spans="1:21">
      <c r="A34" s="59" t="s">
        <v>131</v>
      </c>
      <c r="B34" s="70" t="s">
        <v>132</v>
      </c>
      <c r="C34" s="68">
        <v>120370</v>
      </c>
      <c r="D34" s="68">
        <v>120370</v>
      </c>
      <c r="E34" s="69">
        <v>127133</v>
      </c>
      <c r="F34" s="69">
        <v>127133</v>
      </c>
      <c r="G34" s="63"/>
      <c r="H34" s="63"/>
      <c r="I34" s="65"/>
      <c r="J34" s="65"/>
      <c r="K34" s="77"/>
      <c r="L34" s="77"/>
    </row>
    <row r="35" spans="1:21" ht="25.5">
      <c r="A35" s="59" t="s">
        <v>133</v>
      </c>
      <c r="B35" s="4">
        <v>6</v>
      </c>
      <c r="C35" s="68">
        <v>3143419</v>
      </c>
      <c r="D35" s="68">
        <v>3143419</v>
      </c>
      <c r="E35" s="62">
        <v>2966905</v>
      </c>
      <c r="F35" s="62">
        <v>2966905</v>
      </c>
      <c r="G35" s="63"/>
      <c r="H35" s="63"/>
      <c r="I35" s="65"/>
      <c r="J35" s="65"/>
    </row>
    <row r="36" spans="1:21">
      <c r="A36" s="71" t="s">
        <v>134</v>
      </c>
      <c r="B36" s="72">
        <v>7</v>
      </c>
      <c r="C36" s="73">
        <v>14739</v>
      </c>
      <c r="D36" s="73">
        <v>14739</v>
      </c>
      <c r="E36" s="74">
        <v>8796</v>
      </c>
      <c r="F36" s="74">
        <v>8796</v>
      </c>
      <c r="G36" s="63"/>
      <c r="H36" s="63"/>
      <c r="I36" s="65"/>
      <c r="J36" s="65"/>
      <c r="K36" s="77"/>
      <c r="L36" s="77"/>
    </row>
    <row r="37" spans="1:21">
      <c r="A37" s="59" t="s">
        <v>13</v>
      </c>
      <c r="B37" s="67"/>
      <c r="C37" s="61"/>
      <c r="D37" s="68"/>
      <c r="E37" s="62"/>
      <c r="F37" s="69"/>
      <c r="G37" s="63"/>
      <c r="H37" s="63"/>
      <c r="I37" s="65"/>
      <c r="J37" s="65"/>
      <c r="K37" s="77"/>
      <c r="L37" s="77"/>
    </row>
    <row r="38" spans="1:21" ht="25.5">
      <c r="A38" s="59" t="s">
        <v>135</v>
      </c>
      <c r="B38" s="70" t="s">
        <v>26</v>
      </c>
      <c r="C38" s="68">
        <v>11417</v>
      </c>
      <c r="D38" s="68">
        <v>11417</v>
      </c>
      <c r="E38" s="69">
        <v>8796</v>
      </c>
      <c r="F38" s="69">
        <v>8796</v>
      </c>
      <c r="G38" s="63"/>
      <c r="H38" s="63"/>
      <c r="I38" s="65"/>
      <c r="J38" s="65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</row>
    <row r="39" spans="1:21" ht="38.25">
      <c r="A39" s="59" t="s">
        <v>136</v>
      </c>
      <c r="B39" s="70" t="s">
        <v>28</v>
      </c>
      <c r="C39" s="68">
        <v>3322</v>
      </c>
      <c r="D39" s="68">
        <v>3322</v>
      </c>
      <c r="E39" s="69">
        <v>0</v>
      </c>
      <c r="F39" s="69">
        <v>0</v>
      </c>
      <c r="G39" s="63"/>
      <c r="H39" s="63"/>
      <c r="I39" s="65"/>
      <c r="J39" s="65"/>
      <c r="K39" s="78"/>
      <c r="L39" s="78"/>
      <c r="M39" s="78"/>
      <c r="N39" s="78"/>
      <c r="O39" s="78"/>
      <c r="P39" s="78"/>
      <c r="Q39" s="78"/>
    </row>
    <row r="40" spans="1:21" ht="25.5">
      <c r="A40" s="59" t="s">
        <v>137</v>
      </c>
      <c r="B40" s="60">
        <v>8</v>
      </c>
      <c r="C40" s="68">
        <v>89364</v>
      </c>
      <c r="D40" s="68">
        <v>89364</v>
      </c>
      <c r="E40" s="69">
        <v>253430.17200000002</v>
      </c>
      <c r="F40" s="69">
        <v>253430.17200000002</v>
      </c>
      <c r="G40" s="63"/>
      <c r="H40" s="63"/>
      <c r="I40" s="65"/>
      <c r="J40" s="65"/>
    </row>
    <row r="41" spans="1:21" ht="25.5">
      <c r="A41" s="59" t="s">
        <v>138</v>
      </c>
      <c r="B41" s="60">
        <v>9</v>
      </c>
      <c r="C41" s="68">
        <v>0</v>
      </c>
      <c r="D41" s="68"/>
      <c r="E41" s="69">
        <v>0</v>
      </c>
      <c r="F41" s="69"/>
      <c r="G41" s="63"/>
      <c r="H41" s="63"/>
      <c r="I41" s="65"/>
      <c r="J41" s="65"/>
      <c r="K41" s="77"/>
      <c r="L41" s="77"/>
    </row>
    <row r="42" spans="1:21" ht="25.5">
      <c r="A42" s="59" t="s">
        <v>139</v>
      </c>
      <c r="B42" s="60">
        <v>10</v>
      </c>
      <c r="C42" s="68">
        <v>0</v>
      </c>
      <c r="D42" s="68">
        <v>0</v>
      </c>
      <c r="E42" s="69">
        <v>0</v>
      </c>
      <c r="F42" s="69">
        <v>0</v>
      </c>
      <c r="G42" s="63"/>
      <c r="H42" s="63"/>
      <c r="I42" s="65"/>
      <c r="J42" s="65"/>
      <c r="K42" s="75"/>
      <c r="L42" s="75"/>
      <c r="M42" s="75"/>
      <c r="N42" s="75"/>
      <c r="O42" s="75"/>
      <c r="P42" s="75"/>
      <c r="Q42" s="18"/>
      <c r="R42" s="18"/>
    </row>
    <row r="43" spans="1:21">
      <c r="A43" s="59" t="s">
        <v>140</v>
      </c>
      <c r="B43" s="60">
        <v>11</v>
      </c>
      <c r="C43" s="68">
        <v>1824</v>
      </c>
      <c r="D43" s="68">
        <v>1824</v>
      </c>
      <c r="E43" s="69">
        <v>712</v>
      </c>
      <c r="F43" s="69">
        <v>712</v>
      </c>
      <c r="G43" s="63"/>
      <c r="H43" s="63"/>
      <c r="I43" s="65"/>
      <c r="J43" s="65"/>
      <c r="K43" s="77"/>
      <c r="L43" s="77"/>
    </row>
    <row r="44" spans="1:21">
      <c r="A44" s="59" t="s">
        <v>141</v>
      </c>
      <c r="B44" s="60">
        <v>12</v>
      </c>
      <c r="C44" s="68">
        <v>200650</v>
      </c>
      <c r="D44" s="68">
        <v>200650</v>
      </c>
      <c r="E44" s="69">
        <v>141472</v>
      </c>
      <c r="F44" s="69">
        <v>141472</v>
      </c>
      <c r="G44" s="63"/>
      <c r="H44" s="63"/>
      <c r="I44" s="65"/>
      <c r="J44" s="65"/>
      <c r="K44" s="77"/>
      <c r="L44" s="77"/>
    </row>
    <row r="45" spans="1:21">
      <c r="A45" s="71" t="s">
        <v>142</v>
      </c>
      <c r="B45" s="72">
        <v>13</v>
      </c>
      <c r="C45" s="73">
        <v>1490229</v>
      </c>
      <c r="D45" s="73">
        <v>1490229</v>
      </c>
      <c r="E45" s="74">
        <v>1689822.1239499997</v>
      </c>
      <c r="F45" s="74">
        <v>1689822.1239499997</v>
      </c>
      <c r="G45" s="63"/>
      <c r="H45" s="63"/>
      <c r="I45" s="65"/>
      <c r="J45" s="65"/>
    </row>
    <row r="46" spans="1:21">
      <c r="A46" s="79"/>
      <c r="B46" s="60"/>
      <c r="C46" s="61"/>
      <c r="D46" s="68"/>
      <c r="E46" s="69">
        <v>0</v>
      </c>
      <c r="F46" s="69"/>
      <c r="G46" s="63"/>
      <c r="H46" s="63"/>
      <c r="I46" s="65"/>
      <c r="J46" s="65"/>
    </row>
    <row r="47" spans="1:21" ht="25.5">
      <c r="A47" s="59" t="s">
        <v>143</v>
      </c>
      <c r="B47" s="60">
        <v>14</v>
      </c>
      <c r="C47" s="68">
        <v>2179</v>
      </c>
      <c r="D47" s="68">
        <v>2179</v>
      </c>
      <c r="E47" s="69">
        <v>2784.6428599999999</v>
      </c>
      <c r="F47" s="69">
        <v>2784.6428599999999</v>
      </c>
      <c r="G47" s="63"/>
      <c r="H47" s="63"/>
      <c r="I47" s="65"/>
      <c r="J47" s="65"/>
    </row>
    <row r="48" spans="1:21">
      <c r="A48" s="80" t="s">
        <v>144</v>
      </c>
      <c r="B48" s="72">
        <v>15</v>
      </c>
      <c r="C48" s="73">
        <v>1086530</v>
      </c>
      <c r="D48" s="73">
        <v>1086530</v>
      </c>
      <c r="E48" s="74">
        <v>985693.85543</v>
      </c>
      <c r="F48" s="74">
        <v>985693.85543</v>
      </c>
      <c r="G48" s="63"/>
      <c r="H48" s="63"/>
      <c r="I48" s="65"/>
      <c r="J48" s="65"/>
    </row>
    <row r="49" spans="1:17">
      <c r="A49" s="59" t="s">
        <v>101</v>
      </c>
      <c r="B49" s="67"/>
      <c r="C49" s="61"/>
      <c r="D49" s="68"/>
      <c r="E49" s="69">
        <v>0</v>
      </c>
      <c r="F49" s="69"/>
      <c r="G49" s="63"/>
      <c r="H49" s="63"/>
      <c r="I49" s="65"/>
      <c r="J49" s="65"/>
    </row>
    <row r="50" spans="1:17">
      <c r="A50" s="59" t="s">
        <v>104</v>
      </c>
      <c r="B50" s="70" t="s">
        <v>145</v>
      </c>
      <c r="C50" s="68">
        <v>735712</v>
      </c>
      <c r="D50" s="68">
        <v>735712</v>
      </c>
      <c r="E50" s="69">
        <v>673546.94143000001</v>
      </c>
      <c r="F50" s="69">
        <v>673546.94143000001</v>
      </c>
      <c r="G50" s="63"/>
      <c r="H50" s="63"/>
      <c r="I50" s="65"/>
      <c r="J50" s="65"/>
    </row>
    <row r="51" spans="1:17">
      <c r="A51" s="59" t="s">
        <v>146</v>
      </c>
      <c r="B51" s="70" t="s">
        <v>147</v>
      </c>
      <c r="C51" s="68">
        <v>76880</v>
      </c>
      <c r="D51" s="68">
        <v>76880</v>
      </c>
      <c r="E51" s="69">
        <v>54978</v>
      </c>
      <c r="F51" s="69">
        <v>54978</v>
      </c>
      <c r="G51" s="63"/>
      <c r="H51" s="63"/>
      <c r="I51" s="65"/>
      <c r="J51" s="65"/>
    </row>
    <row r="52" spans="1:17" ht="38.25">
      <c r="A52" s="59" t="s">
        <v>148</v>
      </c>
      <c r="B52" s="70" t="s">
        <v>149</v>
      </c>
      <c r="C52" s="68">
        <v>273938</v>
      </c>
      <c r="D52" s="68">
        <v>273938</v>
      </c>
      <c r="E52" s="69">
        <v>257168.91399999999</v>
      </c>
      <c r="F52" s="69">
        <v>257168.91399999999</v>
      </c>
      <c r="G52" s="63"/>
      <c r="H52" s="63"/>
      <c r="I52" s="65"/>
      <c r="J52" s="65"/>
      <c r="K52" s="78"/>
      <c r="L52" s="78"/>
      <c r="M52" s="78"/>
      <c r="N52" s="78"/>
      <c r="O52" s="78"/>
      <c r="P52" s="78"/>
    </row>
    <row r="53" spans="1:17">
      <c r="A53" s="59" t="s">
        <v>150</v>
      </c>
      <c r="B53" s="60"/>
      <c r="C53" s="68">
        <v>0</v>
      </c>
      <c r="D53" s="68"/>
      <c r="E53" s="69">
        <v>0</v>
      </c>
      <c r="F53" s="69"/>
      <c r="G53" s="63"/>
      <c r="H53" s="63"/>
      <c r="I53" s="65"/>
      <c r="J53" s="65"/>
    </row>
    <row r="54" spans="1:17">
      <c r="A54" s="71" t="s">
        <v>151</v>
      </c>
      <c r="B54" s="72">
        <v>16</v>
      </c>
      <c r="C54" s="73">
        <v>74211</v>
      </c>
      <c r="D54" s="73">
        <v>74211</v>
      </c>
      <c r="E54" s="74">
        <v>79488</v>
      </c>
      <c r="F54" s="74">
        <v>79488</v>
      </c>
      <c r="G54" s="63"/>
      <c r="H54" s="63"/>
      <c r="I54" s="65"/>
      <c r="J54" s="65"/>
    </row>
    <row r="55" spans="1:17">
      <c r="A55" s="59" t="s">
        <v>152</v>
      </c>
      <c r="B55" s="67"/>
      <c r="C55" s="61"/>
      <c r="D55" s="68"/>
      <c r="E55" s="69">
        <v>0</v>
      </c>
      <c r="F55" s="69"/>
      <c r="G55" s="63"/>
      <c r="H55" s="63"/>
      <c r="I55" s="65"/>
      <c r="J55" s="65"/>
    </row>
    <row r="56" spans="1:17">
      <c r="A56" s="59" t="s">
        <v>153</v>
      </c>
      <c r="B56" s="70" t="s">
        <v>154</v>
      </c>
      <c r="C56" s="68">
        <v>1813</v>
      </c>
      <c r="D56" s="68">
        <v>1813</v>
      </c>
      <c r="E56" s="69">
        <v>8748</v>
      </c>
      <c r="F56" s="69">
        <v>8748</v>
      </c>
      <c r="G56" s="63"/>
      <c r="H56" s="63"/>
      <c r="I56" s="65"/>
      <c r="J56" s="65"/>
    </row>
    <row r="57" spans="1:17">
      <c r="A57" s="59" t="s">
        <v>155</v>
      </c>
      <c r="B57" s="70" t="s">
        <v>156</v>
      </c>
      <c r="C57" s="68">
        <v>63014</v>
      </c>
      <c r="D57" s="68">
        <v>63014</v>
      </c>
      <c r="E57" s="69">
        <v>60709</v>
      </c>
      <c r="F57" s="69">
        <v>60709</v>
      </c>
      <c r="G57" s="63"/>
      <c r="H57" s="63"/>
      <c r="I57" s="65"/>
      <c r="J57" s="65"/>
      <c r="K57" s="81"/>
    </row>
    <row r="58" spans="1:17">
      <c r="A58" s="59" t="s">
        <v>157</v>
      </c>
      <c r="B58" s="70" t="s">
        <v>158</v>
      </c>
      <c r="C58" s="68">
        <v>0</v>
      </c>
      <c r="D58" s="68"/>
      <c r="E58" s="69">
        <v>0</v>
      </c>
      <c r="F58" s="69"/>
      <c r="G58" s="63"/>
      <c r="H58" s="63"/>
      <c r="I58" s="65"/>
      <c r="J58" s="65"/>
    </row>
    <row r="59" spans="1:17">
      <c r="A59" s="59" t="s">
        <v>159</v>
      </c>
      <c r="B59" s="70" t="s">
        <v>160</v>
      </c>
      <c r="C59" s="68">
        <v>8872</v>
      </c>
      <c r="D59" s="68">
        <v>8872</v>
      </c>
      <c r="E59" s="69">
        <v>8821</v>
      </c>
      <c r="F59" s="69">
        <v>8821</v>
      </c>
      <c r="G59" s="63"/>
      <c r="H59" s="63"/>
      <c r="I59" s="65"/>
      <c r="J59" s="65"/>
    </row>
    <row r="60" spans="1:17">
      <c r="A60" s="59" t="s">
        <v>161</v>
      </c>
      <c r="B60" s="70" t="s">
        <v>162</v>
      </c>
      <c r="C60" s="68">
        <v>0</v>
      </c>
      <c r="D60" s="68">
        <v>0</v>
      </c>
      <c r="E60" s="69">
        <v>99</v>
      </c>
      <c r="F60" s="69">
        <v>99</v>
      </c>
      <c r="G60" s="63"/>
      <c r="H60" s="63"/>
      <c r="I60" s="65"/>
      <c r="J60" s="65"/>
    </row>
    <row r="61" spans="1:17" ht="25.5">
      <c r="A61" s="59" t="s">
        <v>163</v>
      </c>
      <c r="B61" s="70" t="s">
        <v>164</v>
      </c>
      <c r="C61" s="68">
        <v>512</v>
      </c>
      <c r="D61" s="68">
        <v>512</v>
      </c>
      <c r="E61" s="69">
        <v>1111</v>
      </c>
      <c r="F61" s="69">
        <v>1111</v>
      </c>
      <c r="G61" s="63"/>
      <c r="H61" s="63"/>
      <c r="I61" s="65"/>
      <c r="J61" s="65"/>
      <c r="K61" s="78"/>
      <c r="L61" s="78"/>
      <c r="M61" s="78"/>
      <c r="N61" s="78"/>
      <c r="O61" s="78"/>
      <c r="P61" s="78"/>
      <c r="Q61" s="78"/>
    </row>
    <row r="62" spans="1:17" ht="25.5">
      <c r="A62" s="71" t="s">
        <v>165</v>
      </c>
      <c r="B62" s="72">
        <v>17</v>
      </c>
      <c r="C62" s="73">
        <v>16889</v>
      </c>
      <c r="D62" s="73">
        <v>16889</v>
      </c>
      <c r="E62" s="74">
        <v>10842.14516</v>
      </c>
      <c r="F62" s="74">
        <v>10842.14516</v>
      </c>
      <c r="G62" s="82"/>
      <c r="H62" s="63"/>
      <c r="I62" s="65"/>
      <c r="J62" s="65"/>
    </row>
    <row r="63" spans="1:17">
      <c r="A63" s="59" t="s">
        <v>101</v>
      </c>
      <c r="B63" s="67"/>
      <c r="C63" s="61"/>
      <c r="D63" s="68"/>
      <c r="E63" s="69">
        <v>0</v>
      </c>
      <c r="F63" s="69"/>
      <c r="G63" s="63"/>
      <c r="H63" s="63"/>
      <c r="I63" s="65"/>
      <c r="J63" s="65"/>
    </row>
    <row r="64" spans="1:17">
      <c r="A64" s="59" t="s">
        <v>166</v>
      </c>
      <c r="B64" s="70" t="s">
        <v>167</v>
      </c>
      <c r="C64" s="68">
        <v>16859</v>
      </c>
      <c r="D64" s="68">
        <v>16859</v>
      </c>
      <c r="E64" s="69">
        <v>10842.14516</v>
      </c>
      <c r="F64" s="69">
        <v>10842.14516</v>
      </c>
      <c r="G64" s="63"/>
      <c r="H64" s="63"/>
      <c r="I64" s="65"/>
      <c r="J64" s="65"/>
    </row>
    <row r="65" spans="1:22" ht="14.25" customHeight="1">
      <c r="A65" s="59" t="s">
        <v>168</v>
      </c>
      <c r="B65" s="70" t="s">
        <v>169</v>
      </c>
      <c r="C65" s="68">
        <v>0</v>
      </c>
      <c r="D65" s="68"/>
      <c r="E65" s="69">
        <v>0</v>
      </c>
      <c r="F65" s="69"/>
      <c r="G65" s="63"/>
      <c r="H65" s="63"/>
      <c r="I65" s="65"/>
      <c r="J65" s="65"/>
    </row>
    <row r="66" spans="1:22">
      <c r="A66" s="59" t="s">
        <v>170</v>
      </c>
      <c r="B66" s="70" t="s">
        <v>171</v>
      </c>
      <c r="C66" s="68">
        <v>30</v>
      </c>
      <c r="D66" s="68">
        <v>30</v>
      </c>
      <c r="E66" s="69">
        <v>0</v>
      </c>
      <c r="F66" s="69">
        <v>0</v>
      </c>
      <c r="G66" s="63"/>
      <c r="H66" s="63"/>
      <c r="I66" s="65"/>
      <c r="J66" s="65"/>
    </row>
    <row r="67" spans="1:22">
      <c r="A67" s="59" t="s">
        <v>172</v>
      </c>
      <c r="B67" s="70" t="s">
        <v>173</v>
      </c>
      <c r="C67" s="68">
        <v>0</v>
      </c>
      <c r="D67" s="68"/>
      <c r="E67" s="69">
        <v>0</v>
      </c>
      <c r="F67" s="69"/>
      <c r="G67" s="63"/>
      <c r="H67" s="63"/>
      <c r="I67" s="65"/>
      <c r="J67" s="65"/>
    </row>
    <row r="68" spans="1:22" ht="24.75" customHeight="1">
      <c r="A68" s="59" t="s">
        <v>174</v>
      </c>
      <c r="B68" s="60">
        <v>18</v>
      </c>
      <c r="C68" s="68">
        <v>226066</v>
      </c>
      <c r="D68" s="68">
        <v>226066</v>
      </c>
      <c r="E68" s="62">
        <v>191887.90969999999</v>
      </c>
      <c r="F68" s="62">
        <v>191887.90969999999</v>
      </c>
      <c r="G68" s="63"/>
      <c r="H68" s="63"/>
      <c r="I68" s="65"/>
      <c r="J68" s="65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</row>
    <row r="69" spans="1:22">
      <c r="A69" s="71" t="s">
        <v>175</v>
      </c>
      <c r="B69" s="72">
        <v>19</v>
      </c>
      <c r="C69" s="73">
        <v>1405875</v>
      </c>
      <c r="D69" s="73">
        <v>1405875</v>
      </c>
      <c r="E69" s="74">
        <v>1270696.5531500001</v>
      </c>
      <c r="F69" s="74">
        <v>1270696.5531500001</v>
      </c>
      <c r="G69" s="63"/>
      <c r="H69" s="63"/>
      <c r="I69" s="65"/>
      <c r="J69" s="65"/>
    </row>
    <row r="70" spans="1:22">
      <c r="A70" s="79"/>
      <c r="B70" s="60"/>
      <c r="C70" s="61"/>
      <c r="D70" s="68"/>
      <c r="E70" s="69">
        <v>0</v>
      </c>
      <c r="F70" s="69"/>
      <c r="G70" s="63"/>
      <c r="H70" s="63"/>
      <c r="I70" s="65"/>
      <c r="J70" s="65"/>
    </row>
    <row r="71" spans="1:22" ht="25.5">
      <c r="A71" s="71" t="s">
        <v>176</v>
      </c>
      <c r="B71" s="72">
        <v>20</v>
      </c>
      <c r="C71" s="73">
        <v>84354</v>
      </c>
      <c r="D71" s="73">
        <v>84354</v>
      </c>
      <c r="E71" s="74">
        <v>419125.57079999964</v>
      </c>
      <c r="F71" s="74">
        <v>419125.57079999964</v>
      </c>
      <c r="G71" s="63"/>
      <c r="H71" s="63"/>
      <c r="I71" s="65"/>
      <c r="J71" s="65"/>
    </row>
    <row r="72" spans="1:22">
      <c r="A72" s="79"/>
      <c r="B72" s="83"/>
      <c r="C72" s="61"/>
      <c r="D72" s="68"/>
      <c r="E72" s="69">
        <v>0</v>
      </c>
      <c r="F72" s="69"/>
      <c r="G72" s="63"/>
      <c r="H72" s="63"/>
      <c r="I72" s="65"/>
      <c r="J72" s="65"/>
    </row>
    <row r="73" spans="1:22">
      <c r="A73" s="59" t="s">
        <v>177</v>
      </c>
      <c r="B73" s="60">
        <v>21</v>
      </c>
      <c r="C73" s="68">
        <v>0</v>
      </c>
      <c r="D73" s="68">
        <v>0</v>
      </c>
      <c r="E73" s="69">
        <v>3535</v>
      </c>
      <c r="F73" s="69">
        <v>3535</v>
      </c>
      <c r="G73" s="63"/>
      <c r="H73" s="63"/>
      <c r="I73" s="65"/>
      <c r="J73" s="65"/>
    </row>
    <row r="74" spans="1:22">
      <c r="A74" s="59"/>
      <c r="B74" s="60"/>
      <c r="C74" s="61"/>
      <c r="D74" s="68"/>
      <c r="E74" s="69">
        <v>0</v>
      </c>
      <c r="F74" s="69"/>
      <c r="H74" s="63"/>
      <c r="I74" s="65"/>
      <c r="J74" s="65"/>
    </row>
    <row r="75" spans="1:22" ht="28.5" customHeight="1">
      <c r="A75" s="71" t="s">
        <v>178</v>
      </c>
      <c r="B75" s="72">
        <v>22</v>
      </c>
      <c r="C75" s="73">
        <v>84354</v>
      </c>
      <c r="D75" s="73">
        <v>84354</v>
      </c>
      <c r="E75" s="74">
        <v>415590.57079999964</v>
      </c>
      <c r="F75" s="74">
        <v>415590.57079999964</v>
      </c>
      <c r="H75" s="63"/>
      <c r="I75" s="65"/>
      <c r="J75" s="65"/>
    </row>
    <row r="76" spans="1:22">
      <c r="A76" s="59" t="s">
        <v>179</v>
      </c>
      <c r="B76" s="60">
        <v>23</v>
      </c>
      <c r="C76" s="61"/>
      <c r="D76" s="68"/>
      <c r="E76" s="69">
        <v>0</v>
      </c>
      <c r="F76" s="69"/>
      <c r="H76" s="63"/>
    </row>
    <row r="77" spans="1:22">
      <c r="A77" s="59"/>
      <c r="B77" s="60"/>
      <c r="C77" s="61"/>
      <c r="D77" s="68"/>
      <c r="E77" s="69">
        <v>0</v>
      </c>
      <c r="F77" s="69"/>
      <c r="H77" s="63"/>
    </row>
    <row r="78" spans="1:22">
      <c r="A78" s="59" t="s">
        <v>77</v>
      </c>
      <c r="B78" s="60">
        <v>24</v>
      </c>
      <c r="C78" s="68">
        <v>0</v>
      </c>
      <c r="D78" s="68"/>
      <c r="E78" s="69">
        <v>0</v>
      </c>
      <c r="F78" s="69"/>
      <c r="H78" s="63"/>
    </row>
    <row r="79" spans="1:22">
      <c r="A79" s="59"/>
      <c r="B79" s="70"/>
      <c r="C79" s="61"/>
      <c r="D79" s="68"/>
      <c r="E79" s="69">
        <v>0</v>
      </c>
      <c r="F79" s="69"/>
      <c r="H79" s="63"/>
    </row>
    <row r="80" spans="1:22" ht="25.5">
      <c r="A80" s="71" t="s">
        <v>180</v>
      </c>
      <c r="B80" s="84" t="s">
        <v>181</v>
      </c>
      <c r="C80" s="73">
        <v>84354</v>
      </c>
      <c r="D80" s="73">
        <v>84354</v>
      </c>
      <c r="E80" s="74">
        <v>415590.57079999964</v>
      </c>
      <c r="F80" s="74">
        <v>415590.57079999964</v>
      </c>
      <c r="H80" s="63"/>
    </row>
    <row r="81" spans="1:6">
      <c r="D81" s="85">
        <v>0</v>
      </c>
    </row>
    <row r="82" spans="1:6">
      <c r="A82" s="5"/>
      <c r="B82" s="46"/>
      <c r="C82" s="49"/>
      <c r="D82" s="49"/>
      <c r="E82" s="49"/>
      <c r="F82" s="49"/>
    </row>
    <row r="83" spans="1:6">
      <c r="A83" s="5"/>
      <c r="B83" s="46"/>
      <c r="C83" s="49"/>
      <c r="D83" s="49"/>
      <c r="E83" s="49"/>
      <c r="F83" s="49"/>
    </row>
    <row r="84" spans="1:6">
      <c r="A84" s="86" t="s">
        <v>182</v>
      </c>
      <c r="B84" s="86"/>
      <c r="C84" s="86"/>
      <c r="D84" s="86"/>
      <c r="E84" s="86"/>
      <c r="F84" s="49"/>
    </row>
    <row r="85" spans="1:6">
      <c r="A85" s="87"/>
      <c r="B85" s="87"/>
      <c r="C85" s="88"/>
      <c r="D85" s="88"/>
      <c r="E85" s="88"/>
      <c r="F85" s="49"/>
    </row>
    <row r="86" spans="1:6" s="5" customFormat="1">
      <c r="A86" s="40" t="s">
        <v>81</v>
      </c>
      <c r="B86" s="40"/>
      <c r="C86" s="38" t="s">
        <v>82</v>
      </c>
      <c r="D86" s="38"/>
      <c r="E86" s="89"/>
      <c r="F86" s="47"/>
    </row>
    <row r="87" spans="1:6" s="5" customFormat="1">
      <c r="A87" s="30"/>
      <c r="B87" s="31"/>
      <c r="C87" s="36" t="s">
        <v>83</v>
      </c>
      <c r="D87" s="36"/>
      <c r="E87" s="89"/>
      <c r="F87" s="47"/>
    </row>
    <row r="88" spans="1:6">
      <c r="A88" s="37" t="s">
        <v>84</v>
      </c>
      <c r="B88" s="37"/>
      <c r="C88" s="38" t="s">
        <v>85</v>
      </c>
      <c r="D88" s="38"/>
      <c r="E88" s="89"/>
    </row>
    <row r="89" spans="1:6">
      <c r="A89" s="30"/>
      <c r="B89" s="31"/>
      <c r="C89" s="36" t="s">
        <v>83</v>
      </c>
      <c r="D89" s="36"/>
      <c r="E89" s="89"/>
    </row>
    <row r="90" spans="1:6">
      <c r="A90" s="37" t="s">
        <v>86</v>
      </c>
      <c r="B90" s="37"/>
      <c r="C90" s="38" t="s">
        <v>87</v>
      </c>
      <c r="D90" s="38"/>
      <c r="E90" s="90" t="s">
        <v>183</v>
      </c>
    </row>
    <row r="91" spans="1:6">
      <c r="A91" s="30"/>
      <c r="B91" s="31"/>
      <c r="C91" s="36" t="s">
        <v>88</v>
      </c>
      <c r="D91" s="36"/>
      <c r="E91" s="91" t="s">
        <v>184</v>
      </c>
    </row>
    <row r="92" spans="1:6">
      <c r="A92" s="37" t="s">
        <v>89</v>
      </c>
      <c r="B92" s="37"/>
      <c r="C92" s="37" t="s">
        <v>185</v>
      </c>
      <c r="D92" s="37"/>
      <c r="E92" s="89"/>
    </row>
    <row r="93" spans="1:6">
      <c r="A93" s="30"/>
      <c r="B93" s="31"/>
      <c r="C93" s="92"/>
      <c r="D93" s="89"/>
      <c r="E93" s="89"/>
    </row>
    <row r="94" spans="1:6">
      <c r="A94" s="35" t="s">
        <v>91</v>
      </c>
      <c r="B94" s="35"/>
      <c r="C94" s="93"/>
      <c r="D94" s="89"/>
      <c r="E94" s="89"/>
    </row>
  </sheetData>
  <mergeCells count="26">
    <mergeCell ref="A94:B94"/>
    <mergeCell ref="C89:D89"/>
    <mergeCell ref="A90:B90"/>
    <mergeCell ref="C90:D90"/>
    <mergeCell ref="C91:D91"/>
    <mergeCell ref="A92:B92"/>
    <mergeCell ref="C92:D92"/>
    <mergeCell ref="K68:V68"/>
    <mergeCell ref="A84:E84"/>
    <mergeCell ref="A86:B86"/>
    <mergeCell ref="C86:D86"/>
    <mergeCell ref="C87:D87"/>
    <mergeCell ref="A88:B88"/>
    <mergeCell ref="C88:D88"/>
    <mergeCell ref="K22:R22"/>
    <mergeCell ref="K38:U38"/>
    <mergeCell ref="K39:Q39"/>
    <mergeCell ref="K42:P42"/>
    <mergeCell ref="K52:P52"/>
    <mergeCell ref="K61:Q61"/>
    <mergeCell ref="D1:F1"/>
    <mergeCell ref="A5:F5"/>
    <mergeCell ref="A6:F6"/>
    <mergeCell ref="A7:F7"/>
    <mergeCell ref="A8:F8"/>
    <mergeCell ref="A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ф.1 (новый)</vt:lpstr>
      <vt:lpstr>ф.2</vt:lpstr>
      <vt:lpstr>'ф.1 (новый)'!Область_печати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Баюакова Гульден</dc:creator>
  <cp:lastModifiedBy>Баюакова Гульден</cp:lastModifiedBy>
  <dcterms:created xsi:type="dcterms:W3CDTF">2015-04-27T04:39:40Z</dcterms:created>
  <dcterms:modified xsi:type="dcterms:W3CDTF">2015-04-27T04:41:48Z</dcterms:modified>
</cp:coreProperties>
</file>