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2"/>
  </bookViews>
  <sheets>
    <sheet name="Баланс" sheetId="2" r:id="rId1"/>
    <sheet name="ОПиУ" sheetId="3" r:id="rId2"/>
    <sheet name="ОДДС" sheetId="4" r:id="rId3"/>
    <sheet name="Капитал" sheetId="5" r:id="rId4"/>
  </sheets>
  <calcPr calcId="152511" refMode="R1C1"/>
</workbook>
</file>

<file path=xl/calcChain.xml><?xml version="1.0" encoding="utf-8"?>
<calcChain xmlns="http://schemas.openxmlformats.org/spreadsheetml/2006/main">
  <c r="H28" i="2" l="1"/>
  <c r="K69" i="5" l="1"/>
  <c r="K100" i="5"/>
  <c r="H33" i="5"/>
  <c r="K35" i="5"/>
  <c r="K33" i="5" s="1"/>
  <c r="H31" i="5"/>
  <c r="I31" i="5"/>
  <c r="K32" i="5"/>
  <c r="K31" i="5" s="1"/>
  <c r="F80" i="4" l="1"/>
  <c r="F74" i="4"/>
  <c r="F87" i="4" s="1"/>
  <c r="F57" i="4"/>
  <c r="F72" i="4" s="1"/>
  <c r="F33" i="4"/>
  <c r="F25" i="4"/>
  <c r="F42" i="4" l="1"/>
  <c r="F89" i="4" s="1"/>
  <c r="F91" i="4" s="1"/>
  <c r="F20" i="3"/>
  <c r="F25" i="3" s="1"/>
  <c r="F31" i="3" s="1"/>
  <c r="F33" i="3" s="1"/>
  <c r="F35" i="3" s="1"/>
  <c r="F51" i="3" s="1"/>
  <c r="F58" i="3" s="1"/>
  <c r="F57" i="3" s="1"/>
  <c r="F55" i="3" s="1"/>
  <c r="F63" i="3" s="1"/>
  <c r="I86" i="2" l="1"/>
  <c r="I88" i="2" s="1"/>
  <c r="I79" i="2"/>
  <c r="I69" i="2"/>
  <c r="I55" i="2"/>
  <c r="I38" i="2"/>
  <c r="C6" i="5"/>
  <c r="A20" i="4"/>
  <c r="A14" i="3"/>
  <c r="I56" i="2" l="1"/>
  <c r="I90" i="2"/>
  <c r="I92" i="2" s="1"/>
  <c r="I89" i="2"/>
  <c r="K28" i="5" l="1"/>
  <c r="K70" i="5" l="1"/>
  <c r="H30" i="5" l="1"/>
  <c r="H63" i="5" l="1"/>
  <c r="B7" i="4"/>
  <c r="C4" i="3"/>
  <c r="B13" i="4"/>
  <c r="B9" i="4"/>
  <c r="C8" i="3"/>
  <c r="C5" i="3"/>
  <c r="B16" i="5" l="1"/>
  <c r="B10" i="5"/>
  <c r="B12" i="5"/>
  <c r="I30" i="5" l="1"/>
  <c r="I63" i="5" l="1"/>
  <c r="K30" i="5"/>
  <c r="I65" i="5"/>
  <c r="I101" i="5" s="1"/>
  <c r="H65" i="5"/>
  <c r="E57" i="4"/>
  <c r="B14" i="5" l="1"/>
  <c r="K73" i="5"/>
  <c r="E63" i="5"/>
  <c r="K63" i="5" s="1"/>
  <c r="K29" i="5"/>
  <c r="E80" i="4"/>
  <c r="E74" i="4"/>
  <c r="E72" i="4"/>
  <c r="E33" i="4"/>
  <c r="E25" i="4"/>
  <c r="E20" i="3"/>
  <c r="H86" i="2"/>
  <c r="H88" i="2" s="1"/>
  <c r="H79" i="2"/>
  <c r="H69" i="2"/>
  <c r="H55" i="2"/>
  <c r="H38" i="2"/>
  <c r="H89" i="2" l="1"/>
  <c r="K71" i="5"/>
  <c r="H101" i="5"/>
  <c r="E65" i="5"/>
  <c r="K65" i="5" s="1"/>
  <c r="K101" i="5" s="1"/>
  <c r="H56" i="2"/>
  <c r="E25" i="3"/>
  <c r="E31" i="3" s="1"/>
  <c r="E42" i="4"/>
  <c r="E87" i="4"/>
  <c r="E89" i="4" l="1"/>
  <c r="E91" i="4" s="1"/>
  <c r="H90" i="2"/>
  <c r="H92" i="2" s="1"/>
  <c r="E33" i="3"/>
  <c r="E35" i="3" s="1"/>
  <c r="E51" i="3" s="1"/>
  <c r="E58" i="3" s="1"/>
  <c r="E57" i="3" s="1"/>
  <c r="E55" i="3" s="1"/>
  <c r="E63" i="3" s="1"/>
</calcChain>
</file>

<file path=xl/sharedStrings.xml><?xml version="1.0" encoding="utf-8"?>
<sst xmlns="http://schemas.openxmlformats.org/spreadsheetml/2006/main" count="791" uniqueCount="244">
  <si>
    <t>Отчет составлен в соответствии с требованиями к содержанию и раскрытию информации МСФО  для предприятий МСБ
Республики Казахстан</t>
  </si>
  <si>
    <t>Форма</t>
  </si>
  <si>
    <t>БУХГАЛТЕРСКИЙ БАЛАНС</t>
  </si>
  <si>
    <t>Индекс:</t>
  </si>
  <si>
    <t>№ 1 - Б (баланс)</t>
  </si>
  <si>
    <t>Периодичность:</t>
  </si>
  <si>
    <t>Представляют:</t>
  </si>
  <si>
    <t>Куда представляется:</t>
  </si>
  <si>
    <t>Срок представления:</t>
  </si>
  <si>
    <t>Примечание:</t>
  </si>
  <si>
    <t xml:space="preserve">пояснение по заполнению отчета приведено в приложении к форме, предназначенной для </t>
  </si>
  <si>
    <t>сбора административных данных "Бухгалтерский баланс".</t>
  </si>
  <si>
    <t>Наименование организации</t>
  </si>
  <si>
    <t>Акционерное Общество "Phystech II"</t>
  </si>
  <si>
    <t>тысячах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</si>
  <si>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</si>
  <si>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</si>
  <si>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</si>
  <si>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</si>
  <si>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</si>
  <si>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</si>
  <si>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</si>
  <si>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</si>
  <si>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</si>
  <si>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</si>
  <si>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</si>
  <si>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</si>
  <si>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</si>
  <si>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Текущие налоговые активы,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</si>
  <si>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</si>
  <si>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</si>
  <si>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</si>
  <si>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</si>
  <si>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</si>
  <si>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</si>
  <si>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</si>
  <si>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</si>
  <si>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</si>
  <si>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</si>
  <si>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</si>
  <si>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</si>
  <si>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</si>
  <si>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</si>
  <si>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</si>
  <si>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</si>
  <si>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</si>
  <si>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</si>
  <si>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</si>
  <si>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</si>
  <si>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</si>
  <si>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</si>
  <si>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</si>
  <si>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</si>
  <si>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</si>
  <si>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</si>
  <si>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</si>
  <si>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</si>
  <si>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</si>
  <si>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</si>
  <si>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</si>
  <si>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</si>
  <si>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</si>
  <si>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</si>
  <si>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</si>
  <si>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</si>
  <si>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</si>
  <si>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</si>
  <si>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</si>
  <si>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</si>
  <si>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</si>
  <si>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</si>
  <si>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</si>
  <si>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</si>
  <si>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Чистые активы</t>
  </si>
  <si>
    <t>Колличество простых акций, шт.</t>
  </si>
  <si>
    <t>Балансовая стоиомость простой акции в тенге:</t>
  </si>
  <si>
    <t>Руководитель</t>
  </si>
  <si>
    <t>Дарибеков А. М.</t>
  </si>
  <si>
    <t>(фамилия, имя, отчество (при его наличии)</t>
  </si>
  <si>
    <t>(подпись)</t>
  </si>
  <si>
    <t>Главный бухгалтер</t>
  </si>
  <si>
    <t>Муршудова М. М.</t>
  </si>
  <si>
    <t>АО "Казахстанская фондовая биржа"</t>
  </si>
  <si>
    <t>№2 - ОПУ</t>
  </si>
  <si>
    <t>административных данных "Отчет о прибылях и убытках"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</si>
  <si>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</si>
  <si>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</si>
  <si>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</si>
  <si>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</si>
  <si>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</si>
  <si>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</si>
  <si>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</si>
  <si>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</si>
  <si>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</si>
  <si>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</si>
  <si>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</si>
  <si>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</si>
  <si>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</si>
  <si>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</si>
  <si>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</si>
  <si>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</si>
  <si>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</si>
  <si>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</si>
  <si>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</si>
  <si>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</si>
  <si>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</si>
  <si>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</si>
  <si>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</si>
  <si>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</si>
  <si>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</si>
  <si>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</si>
  <si>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</si>
  <si>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</si>
  <si>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</si>
  <si>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</si>
  <si>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</si>
  <si>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</si>
  <si>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</si>
  <si>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</si>
  <si>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</si>
  <si>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</si>
  <si>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</si>
  <si>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</si>
  <si>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</si>
  <si>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</si>
  <si>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</si>
  <si>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</si>
  <si>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</si>
  <si>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</si>
  <si>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</si>
  <si>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ОТЧЕТ О ДВИЖЕНИИ ДЕНЕЖНЫХ СРЕДСТВ (Прямой метод)</t>
  </si>
  <si>
    <t>№ 3 - ДДС - П</t>
  </si>
  <si>
    <t>Примечание: пояснение по заполнению отчета приведено в приложении к форме, предназначенной для сбора административных</t>
  </si>
  <si>
    <t>данных "Отчет о движении денежных средств (прямой метод)"</t>
  </si>
  <si>
    <t xml:space="preserve">Наименование организации   Акционерное Общество "Phystech II"  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</si>
  <si>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</si>
  <si>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</si>
  <si>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</si>
  <si>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</si>
  <si>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</si>
  <si>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</si>
  <si>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</si>
  <si>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</si>
  <si>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</si>
  <si>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</si>
  <si>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</si>
  <si>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</si>
  <si>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</si>
  <si>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</si>
  <si>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</si>
  <si>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</si>
  <si>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</si>
  <si>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</si>
  <si>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</si>
  <si>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</si>
  <si>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</si>
  <si>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</si>
  <si>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</si>
  <si>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</si>
  <si>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</si>
  <si>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</si>
  <si>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</si>
  <si>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</si>
  <si>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</si>
  <si>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</si>
  <si>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</si>
  <si>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</si>
  <si>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</si>
  <si>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</si>
  <si>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</si>
  <si>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</si>
  <si>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</si>
  <si>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</si>
  <si>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</si>
  <si>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</si>
  <si>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</si>
  <si>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</si>
  <si>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</si>
  <si>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</si>
  <si>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</si>
  <si>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</si>
  <si>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</si>
  <si>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</si>
  <si>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</si>
  <si>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</si>
  <si>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</si>
  <si>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</si>
  <si>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</si>
  <si>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</si>
  <si>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</si>
  <si>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</si>
  <si>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№ 5 - ИК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</si>
  <si>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</si>
  <si>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</si>
  <si>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Наименование компонентов</t>
  </si>
  <si>
    <t>Капитал материнской организации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</si>
  <si>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</si>
  <si>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</si>
  <si>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</si>
  <si>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</si>
  <si>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Сальдо на 1 января предыдущего года</t>
  </si>
  <si>
    <t>Изменение в капитале</t>
  </si>
  <si>
    <t>Пересчитанное сальдо  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</si>
  <si>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</si>
  <si>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</si>
  <si>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</si>
  <si>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</si>
  <si>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</si>
  <si>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</si>
  <si>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</si>
  <si>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</si>
  <si>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</si>
  <si>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</si>
  <si>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</si>
  <si>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</si>
  <si>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</si>
  <si>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</si>
  <si>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</si>
  <si>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</si>
  <si>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</si>
  <si>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</si>
  <si>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</si>
  <si>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</si>
  <si>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</si>
  <si>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 (строка 100 + строка 200 + строка 300 + строка 319)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</si>
  <si>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</si>
  <si>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</si>
  <si>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</si>
  <si>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</si>
  <si>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</si>
  <si>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</si>
  <si>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</si>
  <si>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</t>
  </si>
  <si>
    <t>Сальдо на 31 декабря отчетного года (строка 500 + строка 600 + строка 700 + строка 719)</t>
  </si>
  <si>
    <t>Прочие краткосрочные обязательства</t>
  </si>
  <si>
    <r>
      <rPr>
        <b/>
        <sz val="11"/>
        <rFont val="Times New Roman"/>
        <family val="1"/>
        <charset val="204"/>
      </rPr>
      <t>Примечание</t>
    </r>
    <r>
      <rPr>
        <sz val="11"/>
        <rFont val="Times New Roman"/>
        <family val="1"/>
        <charset val="204"/>
      </rPr>
      <t xml:space="preserve">: пояснение по заполнению отчета приведено в приложении к форме, предназначенной для сбора </t>
    </r>
  </si>
  <si>
    <t xml:space="preserve">  Базовая и разводненная прибыль на одну акцию, в тенге</t>
  </si>
  <si>
    <t>На начало отчетного периода (пересчитано)*</t>
  </si>
  <si>
    <t>полугодовая</t>
  </si>
  <si>
    <t xml:space="preserve">отчетный период    2019 г. </t>
  </si>
  <si>
    <t>ежегодно не позднее 14 августа  года, следующего за отчетным</t>
  </si>
  <si>
    <t>за период с января по 30 июня 2019 года</t>
  </si>
  <si>
    <t>организации публичного интереса по результатам за январь по 30 июня 2019 года</t>
  </si>
  <si>
    <r>
      <t xml:space="preserve">За предыдущий период              </t>
    </r>
    <r>
      <rPr>
        <b/>
        <u/>
        <sz val="8"/>
        <rFont val="Times New Roman"/>
        <family val="1"/>
        <charset val="204"/>
      </rPr>
      <t>(1-полугодие 2018г.)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</si>
</sst>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00"/>
    <numFmt numFmtId="166" formatCode="#,##0.000_ ;[Red]\-#,##0.000\ "/>
    <numFmt numFmtId="167" formatCode="[=0]&quot;&quot;;General"/>
    <numFmt numFmtId="168" formatCode="#,##0.00,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6"/>
      <name val="Arial"/>
      <family val="2"/>
      <charset val="204"/>
    </font>
    <font>
      <b/>
      <sz val="9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u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2">
    <xf numFmtId="0" fontId="0" fillId="0" borderId="0" xfId="0"/>
    <xf numFmtId="0" fontId="2" fillId="0" borderId="0" xfId="1"/>
    <xf numFmtId="0" fontId="6" fillId="0" borderId="0" xfId="1" applyNumberFormat="1" applyFont="1" applyAlignment="1">
      <alignment horizontal="right"/>
    </xf>
    <xf numFmtId="0" fontId="8" fillId="0" borderId="0" xfId="1" applyFont="1" applyAlignment="1">
      <alignment horizontal="left" indent="5"/>
    </xf>
    <xf numFmtId="0" fontId="3" fillId="0" borderId="0" xfId="1" applyFont="1" applyAlignment="1">
      <alignment horizontal="left"/>
    </xf>
    <xf numFmtId="0" fontId="8" fillId="0" borderId="0" xfId="1" applyNumberFormat="1" applyFont="1" applyAlignment="1">
      <alignment horizontal="left" vertical="top" indent="5"/>
    </xf>
    <xf numFmtId="0" fontId="8" fillId="0" borderId="0" xfId="1" applyFont="1" applyAlignment="1"/>
    <xf numFmtId="0" fontId="3" fillId="0" borderId="0" xfId="1" applyFont="1" applyAlignment="1">
      <alignment horizontal="left" indent="5"/>
    </xf>
    <xf numFmtId="0" fontId="8" fillId="0" borderId="5" xfId="2" applyNumberFormat="1" applyFont="1" applyBorder="1" applyAlignment="1">
      <alignment horizontal="center" vertical="top" wrapText="1"/>
    </xf>
    <xf numFmtId="0" fontId="8" fillId="0" borderId="6" xfId="2" applyNumberFormat="1" applyFont="1" applyBorder="1" applyAlignment="1">
      <alignment horizontal="center" vertical="top" wrapText="1"/>
    </xf>
    <xf numFmtId="1" fontId="11" fillId="0" borderId="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0" fontId="2" fillId="0" borderId="7" xfId="2" applyFont="1" applyBorder="1" applyAlignment="1">
      <alignment horizontal="left"/>
    </xf>
    <xf numFmtId="164" fontId="2" fillId="0" borderId="17" xfId="2" applyNumberFormat="1" applyFont="1" applyBorder="1" applyAlignment="1">
      <alignment horizontal="left"/>
    </xf>
    <xf numFmtId="165" fontId="3" fillId="0" borderId="1" xfId="2" applyNumberFormat="1" applyFont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right" vertical="center"/>
    </xf>
    <xf numFmtId="165" fontId="3" fillId="0" borderId="7" xfId="2" applyNumberFormat="1" applyFont="1" applyBorder="1" applyAlignment="1">
      <alignment horizontal="center" vertical="center"/>
    </xf>
    <xf numFmtId="1" fontId="8" fillId="3" borderId="1" xfId="2" applyNumberFormat="1" applyFont="1" applyFill="1" applyBorder="1" applyAlignment="1">
      <alignment horizontal="center" vertical="top"/>
    </xf>
    <xf numFmtId="164" fontId="8" fillId="3" borderId="1" xfId="2" applyNumberFormat="1" applyFont="1" applyFill="1" applyBorder="1" applyAlignment="1">
      <alignment horizontal="right" vertical="center"/>
    </xf>
    <xf numFmtId="1" fontId="3" fillId="0" borderId="3" xfId="2" applyNumberFormat="1" applyFont="1" applyBorder="1" applyAlignment="1">
      <alignment horizontal="center" vertical="center"/>
    </xf>
    <xf numFmtId="164" fontId="3" fillId="0" borderId="3" xfId="2" applyNumberFormat="1" applyFont="1" applyBorder="1" applyAlignment="1">
      <alignment horizontal="right" vertical="center"/>
    </xf>
    <xf numFmtId="0" fontId="2" fillId="0" borderId="8" xfId="2" applyFont="1" applyBorder="1" applyAlignment="1">
      <alignment horizontal="left"/>
    </xf>
    <xf numFmtId="164" fontId="2" fillId="0" borderId="8" xfId="2" applyNumberFormat="1" applyFont="1" applyBorder="1" applyAlignment="1">
      <alignment horizontal="left"/>
    </xf>
    <xf numFmtId="1" fontId="3" fillId="0" borderId="1" xfId="2" applyNumberFormat="1" applyFont="1" applyBorder="1" applyAlignment="1">
      <alignment horizontal="center" vertical="center"/>
    </xf>
    <xf numFmtId="164" fontId="3" fillId="2" borderId="3" xfId="2" applyNumberFormat="1" applyFont="1" applyFill="1" applyBorder="1" applyAlignment="1">
      <alignment horizontal="right" vertical="center"/>
    </xf>
    <xf numFmtId="1" fontId="3" fillId="0" borderId="8" xfId="2" applyNumberFormat="1" applyFont="1" applyBorder="1" applyAlignment="1">
      <alignment horizontal="center" vertical="center"/>
    </xf>
    <xf numFmtId="164" fontId="3" fillId="2" borderId="8" xfId="2" applyNumberFormat="1" applyFont="1" applyFill="1" applyBorder="1" applyAlignment="1">
      <alignment horizontal="right" vertical="center"/>
    </xf>
    <xf numFmtId="1" fontId="8" fillId="3" borderId="1" xfId="2" applyNumberFormat="1" applyFont="1" applyFill="1" applyBorder="1" applyAlignment="1">
      <alignment horizontal="center" vertical="center"/>
    </xf>
    <xf numFmtId="0" fontId="8" fillId="5" borderId="21" xfId="2" applyNumberFormat="1" applyFont="1" applyFill="1" applyBorder="1" applyAlignment="1">
      <alignment horizontal="center" vertical="center"/>
    </xf>
    <xf numFmtId="164" fontId="8" fillId="5" borderId="21" xfId="2" applyNumberFormat="1" applyFont="1" applyFill="1" applyBorder="1" applyAlignment="1">
      <alignment horizontal="right" vertical="center"/>
    </xf>
    <xf numFmtId="0" fontId="3" fillId="0" borderId="25" xfId="2" applyNumberFormat="1" applyFont="1" applyBorder="1" applyAlignment="1">
      <alignment horizontal="center" vertical="top" wrapText="1"/>
    </xf>
    <xf numFmtId="0" fontId="3" fillId="0" borderId="26" xfId="2" applyNumberFormat="1" applyFont="1" applyBorder="1" applyAlignment="1">
      <alignment horizontal="center" vertical="top" wrapText="1"/>
    </xf>
    <xf numFmtId="1" fontId="11" fillId="0" borderId="1" xfId="2" applyNumberFormat="1" applyFont="1" applyBorder="1" applyAlignment="1">
      <alignment horizontal="center" vertical="center"/>
    </xf>
    <xf numFmtId="1" fontId="11" fillId="0" borderId="18" xfId="2" applyNumberFormat="1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2" fillId="0" borderId="7" xfId="2" applyNumberFormat="1" applyFont="1" applyBorder="1" applyAlignment="1">
      <alignment horizontal="left"/>
    </xf>
    <xf numFmtId="1" fontId="3" fillId="0" borderId="1" xfId="2" applyNumberFormat="1" applyFont="1" applyBorder="1" applyAlignment="1">
      <alignment horizontal="center"/>
    </xf>
    <xf numFmtId="1" fontId="3" fillId="0" borderId="7" xfId="2" applyNumberFormat="1" applyFont="1" applyBorder="1" applyAlignment="1">
      <alignment horizontal="center"/>
    </xf>
    <xf numFmtId="0" fontId="2" fillId="0" borderId="7" xfId="2" applyNumberFormat="1" applyFont="1" applyBorder="1" applyAlignment="1">
      <alignment horizontal="left" vertical="top"/>
    </xf>
    <xf numFmtId="164" fontId="2" fillId="0" borderId="7" xfId="2" applyNumberFormat="1" applyFont="1" applyBorder="1" applyAlignment="1">
      <alignment horizontal="left" vertical="top"/>
    </xf>
    <xf numFmtId="164" fontId="5" fillId="3" borderId="1" xfId="2" applyNumberFormat="1" applyFont="1" applyFill="1" applyBorder="1" applyAlignment="1">
      <alignment horizontal="right" vertical="center"/>
    </xf>
    <xf numFmtId="0" fontId="2" fillId="0" borderId="8" xfId="2" applyNumberFormat="1" applyFont="1" applyBorder="1" applyAlignment="1">
      <alignment horizontal="left" vertical="top"/>
    </xf>
    <xf numFmtId="1" fontId="3" fillId="0" borderId="7" xfId="2" applyNumberFormat="1" applyFont="1" applyBorder="1" applyAlignment="1">
      <alignment horizontal="center" vertical="center"/>
    </xf>
    <xf numFmtId="1" fontId="3" fillId="3" borderId="1" xfId="2" applyNumberFormat="1" applyFont="1" applyFill="1" applyBorder="1" applyAlignment="1">
      <alignment horizontal="center" vertical="center"/>
    </xf>
    <xf numFmtId="0" fontId="8" fillId="6" borderId="1" xfId="2" applyNumberFormat="1" applyFont="1" applyFill="1" applyBorder="1" applyAlignment="1">
      <alignment horizontal="center" vertical="center"/>
    </xf>
    <xf numFmtId="164" fontId="8" fillId="6" borderId="1" xfId="2" applyNumberFormat="1" applyFont="1" applyFill="1" applyBorder="1" applyAlignment="1">
      <alignment horizontal="right" vertical="center"/>
    </xf>
    <xf numFmtId="0" fontId="12" fillId="8" borderId="2" xfId="0" applyNumberFormat="1" applyFont="1" applyFill="1" applyBorder="1" applyAlignment="1">
      <alignment horizontal="center" vertical="center"/>
    </xf>
    <xf numFmtId="164" fontId="0" fillId="8" borderId="6" xfId="0" applyNumberFormat="1" applyFont="1" applyFill="1" applyBorder="1" applyAlignment="1">
      <alignment horizontal="right"/>
    </xf>
    <xf numFmtId="0" fontId="12" fillId="9" borderId="2" xfId="0" applyNumberFormat="1" applyFont="1" applyFill="1" applyBorder="1" applyAlignment="1">
      <alignment horizontal="center" vertical="center"/>
    </xf>
    <xf numFmtId="166" fontId="9" fillId="9" borderId="6" xfId="0" applyNumberFormat="1" applyFont="1" applyFill="1" applyBorder="1" applyAlignment="1">
      <alignment horizontal="right"/>
    </xf>
    <xf numFmtId="0" fontId="8" fillId="0" borderId="0" xfId="2" applyNumberFormat="1" applyFont="1" applyBorder="1" applyAlignment="1">
      <alignment horizontal="left" vertical="center"/>
    </xf>
    <xf numFmtId="0" fontId="8" fillId="0" borderId="0" xfId="2" applyNumberFormat="1" applyFont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2" fillId="0" borderId="9" xfId="1" applyFont="1" applyBorder="1" applyAlignment="1">
      <alignment horizontal="left"/>
    </xf>
    <xf numFmtId="0" fontId="8" fillId="0" borderId="0" xfId="1" applyNumberFormat="1" applyFont="1" applyAlignment="1">
      <alignment horizontal="left"/>
    </xf>
    <xf numFmtId="0" fontId="8" fillId="0" borderId="0" xfId="5" applyFont="1" applyAlignment="1">
      <alignment horizontal="left"/>
    </xf>
    <xf numFmtId="0" fontId="3" fillId="0" borderId="0" xfId="5" applyFont="1" applyAlignment="1">
      <alignment horizontal="left"/>
    </xf>
    <xf numFmtId="0" fontId="2" fillId="0" borderId="0" xfId="5"/>
    <xf numFmtId="0" fontId="8" fillId="0" borderId="0" xfId="5" applyNumberFormat="1" applyFont="1" applyAlignment="1">
      <alignment horizontal="left" vertical="top"/>
    </xf>
    <xf numFmtId="0" fontId="2" fillId="0" borderId="0" xfId="5" applyNumberFormat="1" applyAlignment="1">
      <alignment horizontal="left"/>
    </xf>
    <xf numFmtId="0" fontId="3" fillId="0" borderId="1" xfId="5" applyNumberFormat="1" applyFont="1" applyBorder="1" applyAlignment="1">
      <alignment horizontal="center" vertical="top" wrapText="1"/>
    </xf>
    <xf numFmtId="1" fontId="11" fillId="0" borderId="1" xfId="5" applyNumberFormat="1" applyFont="1" applyBorder="1" applyAlignment="1">
      <alignment horizontal="center" vertical="center"/>
    </xf>
    <xf numFmtId="165" fontId="8" fillId="0" borderId="1" xfId="5" applyNumberFormat="1" applyFont="1" applyBorder="1" applyAlignment="1">
      <alignment horizontal="center" vertical="center"/>
    </xf>
    <xf numFmtId="164" fontId="8" fillId="0" borderId="1" xfId="5" applyNumberFormat="1" applyFont="1" applyBorder="1" applyAlignment="1">
      <alignment horizontal="right" vertical="center"/>
    </xf>
    <xf numFmtId="164" fontId="3" fillId="0" borderId="1" xfId="5" applyNumberFormat="1" applyFont="1" applyBorder="1" applyAlignment="1">
      <alignment horizontal="right"/>
    </xf>
    <xf numFmtId="165" fontId="3" fillId="0" borderId="1" xfId="5" applyNumberFormat="1" applyFont="1" applyBorder="1" applyAlignment="1">
      <alignment horizontal="center" vertical="center"/>
    </xf>
    <xf numFmtId="164" fontId="3" fillId="2" borderId="1" xfId="5" applyNumberFormat="1" applyFont="1" applyFill="1" applyBorder="1" applyAlignment="1">
      <alignment horizontal="right" vertical="center"/>
    </xf>
    <xf numFmtId="0" fontId="3" fillId="0" borderId="1" xfId="5" applyNumberFormat="1" applyFont="1" applyBorder="1" applyAlignment="1">
      <alignment horizontal="center" vertical="center"/>
    </xf>
    <xf numFmtId="164" fontId="8" fillId="0" borderId="3" xfId="5" applyNumberFormat="1" applyFont="1" applyBorder="1" applyAlignment="1">
      <alignment horizontal="right" vertical="center"/>
    </xf>
    <xf numFmtId="164" fontId="3" fillId="0" borderId="1" xfId="5" applyNumberFormat="1" applyFont="1" applyBorder="1" applyAlignment="1">
      <alignment horizontal="right" vertical="top"/>
    </xf>
    <xf numFmtId="165" fontId="3" fillId="0" borderId="1" xfId="5" applyNumberFormat="1" applyFont="1" applyBorder="1" applyAlignment="1">
      <alignment horizontal="center" vertical="top"/>
    </xf>
    <xf numFmtId="165" fontId="3" fillId="0" borderId="3" xfId="5" applyNumberFormat="1" applyFont="1" applyBorder="1" applyAlignment="1">
      <alignment horizontal="center" vertical="center"/>
    </xf>
    <xf numFmtId="164" fontId="3" fillId="2" borderId="3" xfId="5" applyNumberFormat="1" applyFont="1" applyFill="1" applyBorder="1" applyAlignment="1">
      <alignment horizontal="right" vertical="center"/>
    </xf>
    <xf numFmtId="165" fontId="8" fillId="0" borderId="3" xfId="5" applyNumberFormat="1" applyFont="1" applyBorder="1" applyAlignment="1">
      <alignment horizontal="center" vertical="center"/>
    </xf>
    <xf numFmtId="1" fontId="8" fillId="0" borderId="3" xfId="5" applyNumberFormat="1" applyFont="1" applyBorder="1" applyAlignment="1">
      <alignment horizontal="center" vertical="center"/>
    </xf>
    <xf numFmtId="164" fontId="3" fillId="2" borderId="1" xfId="5" applyNumberFormat="1" applyFont="1" applyFill="1" applyBorder="1" applyAlignment="1">
      <alignment horizontal="right" vertical="top"/>
    </xf>
    <xf numFmtId="1" fontId="3" fillId="0" borderId="1" xfId="5" applyNumberFormat="1" applyFont="1" applyBorder="1" applyAlignment="1">
      <alignment horizontal="center" vertical="center"/>
    </xf>
    <xf numFmtId="164" fontId="8" fillId="2" borderId="3" xfId="5" applyNumberFormat="1" applyFont="1" applyFill="1" applyBorder="1" applyAlignment="1">
      <alignment horizontal="right" vertical="center"/>
    </xf>
    <xf numFmtId="0" fontId="2" fillId="0" borderId="9" xfId="5" applyBorder="1"/>
    <xf numFmtId="0" fontId="13" fillId="0" borderId="0" xfId="5" applyNumberFormat="1" applyFont="1" applyAlignment="1">
      <alignment horizontal="center" vertical="top"/>
    </xf>
    <xf numFmtId="0" fontId="8" fillId="0" borderId="0" xfId="5" applyNumberFormat="1" applyFont="1" applyAlignment="1">
      <alignment horizontal="left"/>
    </xf>
    <xf numFmtId="0" fontId="2" fillId="0" borderId="9" xfId="5" applyFont="1" applyBorder="1" applyAlignment="1">
      <alignment horizontal="left"/>
    </xf>
    <xf numFmtId="0" fontId="2" fillId="0" borderId="0" xfId="6"/>
    <xf numFmtId="0" fontId="5" fillId="0" borderId="0" xfId="6" applyNumberFormat="1" applyFont="1" applyAlignment="1">
      <alignment horizontal="center" vertical="center" wrapText="1"/>
    </xf>
    <xf numFmtId="0" fontId="7" fillId="0" borderId="0" xfId="6" applyNumberFormat="1" applyFont="1" applyAlignment="1">
      <alignment horizontal="center" vertical="center"/>
    </xf>
    <xf numFmtId="0" fontId="8" fillId="0" borderId="0" xfId="6" applyFont="1" applyAlignment="1">
      <alignment horizontal="left"/>
    </xf>
    <xf numFmtId="0" fontId="3" fillId="0" borderId="0" xfId="6" applyFont="1" applyAlignment="1">
      <alignment horizontal="left"/>
    </xf>
    <xf numFmtId="0" fontId="8" fillId="2" borderId="0" xfId="6" applyNumberFormat="1" applyFont="1" applyFill="1" applyBorder="1" applyAlignment="1">
      <alignment horizontal="left" wrapText="1"/>
    </xf>
    <xf numFmtId="0" fontId="16" fillId="0" borderId="0" xfId="0" applyFont="1"/>
    <xf numFmtId="0" fontId="3" fillId="0" borderId="1" xfId="8" applyNumberFormat="1" applyFont="1" applyBorder="1" applyAlignment="1">
      <alignment horizontal="center" vertical="center" wrapText="1"/>
    </xf>
    <xf numFmtId="0" fontId="3" fillId="0" borderId="1" xfId="8" applyNumberFormat="1" applyFont="1" applyBorder="1" applyAlignment="1">
      <alignment horizontal="center" wrapText="1"/>
    </xf>
    <xf numFmtId="1" fontId="11" fillId="0" borderId="1" xfId="8" applyNumberFormat="1" applyFont="1" applyBorder="1" applyAlignment="1">
      <alignment horizontal="center" vertical="center"/>
    </xf>
    <xf numFmtId="1" fontId="2" fillId="0" borderId="1" xfId="8" applyNumberFormat="1" applyFont="1" applyBorder="1" applyAlignment="1">
      <alignment horizontal="center"/>
    </xf>
    <xf numFmtId="165" fontId="3" fillId="0" borderId="36" xfId="8" applyNumberFormat="1" applyFont="1" applyBorder="1" applyAlignment="1">
      <alignment horizontal="center" vertical="center"/>
    </xf>
    <xf numFmtId="164" fontId="8" fillId="2" borderId="25" xfId="8" applyNumberFormat="1" applyFont="1" applyFill="1" applyBorder="1" applyAlignment="1">
      <alignment horizontal="right" vertical="center"/>
    </xf>
    <xf numFmtId="164" fontId="8" fillId="2" borderId="48" xfId="8" applyNumberFormat="1" applyFont="1" applyFill="1" applyBorder="1" applyAlignment="1">
      <alignment horizontal="right" vertical="center"/>
    </xf>
    <xf numFmtId="164" fontId="8" fillId="2" borderId="25" xfId="8" applyNumberFormat="1" applyFont="1" applyFill="1" applyBorder="1" applyAlignment="1">
      <alignment vertical="center"/>
    </xf>
    <xf numFmtId="164" fontId="8" fillId="0" borderId="26" xfId="8" applyNumberFormat="1" applyFont="1" applyBorder="1" applyAlignment="1">
      <alignment vertical="center"/>
    </xf>
    <xf numFmtId="165" fontId="3" fillId="0" borderId="19" xfId="8" applyNumberFormat="1" applyFont="1" applyBorder="1" applyAlignment="1">
      <alignment horizontal="center" vertical="center"/>
    </xf>
    <xf numFmtId="164" fontId="3" fillId="2" borderId="1" xfId="8" applyNumberFormat="1" applyFont="1" applyFill="1" applyBorder="1" applyAlignment="1">
      <alignment horizontal="right" vertical="center"/>
    </xf>
    <xf numFmtId="164" fontId="3" fillId="2" borderId="39" xfId="8" applyNumberFormat="1" applyFont="1" applyFill="1" applyBorder="1" applyAlignment="1">
      <alignment horizontal="right" vertical="center"/>
    </xf>
    <xf numFmtId="164" fontId="3" fillId="2" borderId="1" xfId="8" applyNumberFormat="1" applyFont="1" applyFill="1" applyBorder="1" applyAlignment="1">
      <alignment vertical="center"/>
    </xf>
    <xf numFmtId="164" fontId="8" fillId="0" borderId="18" xfId="8" applyNumberFormat="1" applyFont="1" applyBorder="1" applyAlignment="1">
      <alignment vertical="center"/>
    </xf>
    <xf numFmtId="1" fontId="8" fillId="0" borderId="19" xfId="8" applyNumberFormat="1" applyFont="1" applyBorder="1" applyAlignment="1">
      <alignment horizontal="center" vertical="center"/>
    </xf>
    <xf numFmtId="164" fontId="8" fillId="0" borderId="1" xfId="8" applyNumberFormat="1" applyFont="1" applyBorder="1" applyAlignment="1">
      <alignment horizontal="right" vertical="center"/>
    </xf>
    <xf numFmtId="164" fontId="8" fillId="0" borderId="39" xfId="8" applyNumberFormat="1" applyFont="1" applyBorder="1" applyAlignment="1">
      <alignment horizontal="right" vertical="center"/>
    </xf>
    <xf numFmtId="164" fontId="0" fillId="0" borderId="0" xfId="0" applyNumberFormat="1"/>
    <xf numFmtId="164" fontId="8" fillId="0" borderId="1" xfId="8" applyNumberFormat="1" applyFont="1" applyBorder="1" applyAlignment="1">
      <alignment vertical="center"/>
    </xf>
    <xf numFmtId="1" fontId="3" fillId="0" borderId="49" xfId="8" applyNumberFormat="1" applyFont="1" applyBorder="1" applyAlignment="1">
      <alignment horizontal="center" vertical="top" wrapText="1"/>
    </xf>
    <xf numFmtId="164" fontId="8" fillId="2" borderId="1" xfId="8" applyNumberFormat="1" applyFont="1" applyFill="1" applyBorder="1" applyAlignment="1">
      <alignment vertical="center"/>
    </xf>
    <xf numFmtId="1" fontId="3" fillId="0" borderId="49" xfId="8" applyNumberFormat="1" applyFont="1" applyBorder="1" applyAlignment="1">
      <alignment horizontal="center" vertical="center" wrapText="1"/>
    </xf>
    <xf numFmtId="1" fontId="8" fillId="0" borderId="49" xfId="8" applyNumberFormat="1" applyFont="1" applyBorder="1" applyAlignment="1">
      <alignment horizontal="center" vertical="center" wrapText="1"/>
    </xf>
    <xf numFmtId="164" fontId="8" fillId="2" borderId="39" xfId="8" applyNumberFormat="1" applyFont="1" applyFill="1" applyBorder="1" applyAlignment="1">
      <alignment horizontal="right" vertical="center"/>
    </xf>
    <xf numFmtId="1" fontId="3" fillId="0" borderId="50" xfId="8" applyNumberFormat="1" applyFont="1" applyBorder="1" applyAlignment="1">
      <alignment horizontal="center" vertical="center"/>
    </xf>
    <xf numFmtId="164" fontId="3" fillId="2" borderId="3" xfId="8" applyNumberFormat="1" applyFont="1" applyFill="1" applyBorder="1" applyAlignment="1">
      <alignment horizontal="right" vertical="center"/>
    </xf>
    <xf numFmtId="164" fontId="3" fillId="2" borderId="41" xfId="8" applyNumberFormat="1" applyFont="1" applyFill="1" applyBorder="1" applyAlignment="1">
      <alignment horizontal="right" vertical="center"/>
    </xf>
    <xf numFmtId="1" fontId="3" fillId="2" borderId="51" xfId="8" applyNumberFormat="1" applyFont="1" applyFill="1" applyBorder="1" applyAlignment="1">
      <alignment horizontal="center" vertical="center"/>
    </xf>
    <xf numFmtId="0" fontId="3" fillId="2" borderId="52" xfId="8" applyNumberFormat="1" applyFont="1" applyFill="1" applyBorder="1" applyAlignment="1">
      <alignment horizontal="right" vertical="center"/>
    </xf>
    <xf numFmtId="0" fontId="3" fillId="2" borderId="21" xfId="8" applyNumberFormat="1" applyFont="1" applyFill="1" applyBorder="1" applyAlignment="1">
      <alignment vertical="center"/>
    </xf>
    <xf numFmtId="0" fontId="8" fillId="0" borderId="22" xfId="8" applyNumberFormat="1" applyFont="1" applyBorder="1" applyAlignment="1">
      <alignment vertical="center"/>
    </xf>
    <xf numFmtId="1" fontId="3" fillId="0" borderId="36" xfId="8" applyNumberFormat="1" applyFont="1" applyBorder="1" applyAlignment="1">
      <alignment horizontal="center" vertical="center" wrapText="1"/>
    </xf>
    <xf numFmtId="164" fontId="3" fillId="2" borderId="25" xfId="8" applyNumberFormat="1" applyFont="1" applyFill="1" applyBorder="1" applyAlignment="1">
      <alignment horizontal="right" vertical="center" wrapText="1"/>
    </xf>
    <xf numFmtId="164" fontId="3" fillId="2" borderId="48" xfId="8" applyNumberFormat="1" applyFont="1" applyFill="1" applyBorder="1" applyAlignment="1">
      <alignment horizontal="right" vertical="center" wrapText="1"/>
    </xf>
    <xf numFmtId="164" fontId="3" fillId="2" borderId="25" xfId="8" applyNumberFormat="1" applyFont="1" applyFill="1" applyBorder="1" applyAlignment="1">
      <alignment vertical="center" wrapText="1"/>
    </xf>
    <xf numFmtId="164" fontId="8" fillId="0" borderId="26" xfId="8" applyNumberFormat="1" applyFont="1" applyBorder="1" applyAlignment="1">
      <alignment vertical="center" wrapText="1"/>
    </xf>
    <xf numFmtId="1" fontId="3" fillId="0" borderId="50" xfId="8" applyNumberFormat="1" applyFont="1" applyBorder="1" applyAlignment="1">
      <alignment horizontal="center" vertical="center" wrapText="1"/>
    </xf>
    <xf numFmtId="164" fontId="3" fillId="2" borderId="3" xfId="8" applyNumberFormat="1" applyFont="1" applyFill="1" applyBorder="1" applyAlignment="1">
      <alignment horizontal="right" vertical="center" wrapText="1"/>
    </xf>
    <xf numFmtId="164" fontId="3" fillId="2" borderId="41" xfId="8" applyNumberFormat="1" applyFont="1" applyFill="1" applyBorder="1" applyAlignment="1">
      <alignment horizontal="right" vertical="center" wrapText="1"/>
    </xf>
    <xf numFmtId="164" fontId="3" fillId="2" borderId="1" xfId="8" applyNumberFormat="1" applyFont="1" applyFill="1" applyBorder="1" applyAlignment="1">
      <alignment vertical="center" wrapText="1"/>
    </xf>
    <xf numFmtId="164" fontId="8" fillId="0" borderId="18" xfId="8" applyNumberFormat="1" applyFont="1" applyBorder="1" applyAlignment="1">
      <alignment vertical="center" wrapText="1"/>
    </xf>
    <xf numFmtId="1" fontId="8" fillId="0" borderId="50" xfId="8" applyNumberFormat="1" applyFont="1" applyBorder="1" applyAlignment="1">
      <alignment horizontal="center" vertical="center"/>
    </xf>
    <xf numFmtId="164" fontId="3" fillId="0" borderId="3" xfId="8" applyNumberFormat="1" applyFont="1" applyBorder="1" applyAlignment="1">
      <alignment horizontal="right" vertical="center"/>
    </xf>
    <xf numFmtId="164" fontId="3" fillId="0" borderId="41" xfId="8" applyNumberFormat="1" applyFont="1" applyBorder="1" applyAlignment="1">
      <alignment horizontal="right" vertical="center"/>
    </xf>
    <xf numFmtId="164" fontId="3" fillId="0" borderId="1" xfId="8" applyNumberFormat="1" applyFont="1" applyBorder="1" applyAlignment="1">
      <alignment vertical="center"/>
    </xf>
    <xf numFmtId="164" fontId="3" fillId="0" borderId="18" xfId="8" applyNumberFormat="1" applyFont="1" applyBorder="1" applyAlignment="1">
      <alignment vertical="center"/>
    </xf>
    <xf numFmtId="0" fontId="3" fillId="0" borderId="50" xfId="8" applyNumberFormat="1" applyFont="1" applyBorder="1" applyAlignment="1">
      <alignment horizontal="center" vertical="center"/>
    </xf>
    <xf numFmtId="1" fontId="8" fillId="0" borderId="51" xfId="8" applyNumberFormat="1" applyFont="1" applyBorder="1" applyAlignment="1">
      <alignment horizontal="center" vertical="center"/>
    </xf>
    <xf numFmtId="164" fontId="8" fillId="0" borderId="31" xfId="8" applyNumberFormat="1" applyFont="1" applyBorder="1" applyAlignment="1">
      <alignment horizontal="right" vertical="center"/>
    </xf>
    <xf numFmtId="164" fontId="8" fillId="0" borderId="22" xfId="8" applyNumberFormat="1" applyFont="1" applyBorder="1" applyAlignment="1">
      <alignment vertical="center"/>
    </xf>
    <xf numFmtId="1" fontId="8" fillId="0" borderId="36" xfId="8" applyNumberFormat="1" applyFont="1" applyBorder="1" applyAlignment="1">
      <alignment horizontal="center" vertical="center"/>
    </xf>
    <xf numFmtId="164" fontId="8" fillId="0" borderId="25" xfId="8" applyNumberFormat="1" applyFont="1" applyBorder="1" applyAlignment="1">
      <alignment horizontal="right" vertical="center"/>
    </xf>
    <xf numFmtId="164" fontId="8" fillId="0" borderId="25" xfId="8" applyNumberFormat="1" applyFont="1" applyBorder="1" applyAlignment="1">
      <alignment vertical="center"/>
    </xf>
    <xf numFmtId="164" fontId="8" fillId="0" borderId="3" xfId="8" applyNumberFormat="1" applyFont="1" applyBorder="1" applyAlignment="1">
      <alignment horizontal="right" vertical="center"/>
    </xf>
    <xf numFmtId="164" fontId="8" fillId="0" borderId="41" xfId="8" applyNumberFormat="1" applyFont="1" applyBorder="1" applyAlignment="1">
      <alignment horizontal="right" vertical="center"/>
    </xf>
    <xf numFmtId="0" fontId="3" fillId="0" borderId="50" xfId="8" applyNumberFormat="1" applyFont="1" applyBorder="1" applyAlignment="1">
      <alignment horizontal="center" vertical="center" wrapText="1"/>
    </xf>
    <xf numFmtId="1" fontId="3" fillId="0" borderId="51" xfId="8" applyNumberFormat="1" applyFont="1" applyBorder="1" applyAlignment="1">
      <alignment horizontal="center" vertical="center"/>
    </xf>
    <xf numFmtId="164" fontId="3" fillId="2" borderId="31" xfId="8" applyNumberFormat="1" applyFont="1" applyFill="1" applyBorder="1" applyAlignment="1">
      <alignment horizontal="right" vertical="center"/>
    </xf>
    <xf numFmtId="164" fontId="3" fillId="2" borderId="53" xfId="8" applyNumberFormat="1" applyFont="1" applyFill="1" applyBorder="1" applyAlignment="1">
      <alignment horizontal="right" vertical="center"/>
    </xf>
    <xf numFmtId="164" fontId="3" fillId="2" borderId="21" xfId="8" applyNumberFormat="1" applyFont="1" applyFill="1" applyBorder="1" applyAlignment="1">
      <alignment vertical="center"/>
    </xf>
    <xf numFmtId="1" fontId="3" fillId="0" borderId="36" xfId="8" applyNumberFormat="1" applyFont="1" applyBorder="1" applyAlignment="1">
      <alignment horizontal="center" vertical="center"/>
    </xf>
    <xf numFmtId="164" fontId="3" fillId="2" borderId="25" xfId="8" applyNumberFormat="1" applyFont="1" applyFill="1" applyBorder="1" applyAlignment="1">
      <alignment horizontal="right" vertical="center"/>
    </xf>
    <xf numFmtId="164" fontId="3" fillId="2" borderId="48" xfId="8" applyNumberFormat="1" applyFont="1" applyFill="1" applyBorder="1" applyAlignment="1">
      <alignment horizontal="right" vertical="center"/>
    </xf>
    <xf numFmtId="164" fontId="3" fillId="2" borderId="25" xfId="8" applyNumberFormat="1" applyFont="1" applyFill="1" applyBorder="1" applyAlignment="1">
      <alignment vertical="center"/>
    </xf>
    <xf numFmtId="0" fontId="8" fillId="0" borderId="0" xfId="8" applyFont="1" applyAlignment="1">
      <alignment horizontal="left"/>
    </xf>
    <xf numFmtId="0" fontId="2" fillId="0" borderId="0" xfId="8"/>
    <xf numFmtId="0" fontId="2" fillId="0" borderId="9" xfId="8" applyFont="1" applyBorder="1" applyAlignment="1">
      <alignment horizontal="left"/>
    </xf>
    <xf numFmtId="164" fontId="2" fillId="0" borderId="0" xfId="8" applyNumberFormat="1"/>
    <xf numFmtId="0" fontId="13" fillId="0" borderId="0" xfId="8" applyNumberFormat="1" applyFont="1" applyAlignment="1">
      <alignment horizontal="center" vertical="top"/>
    </xf>
    <xf numFmtId="0" fontId="8" fillId="0" borderId="0" xfId="8" applyNumberFormat="1" applyFont="1" applyAlignment="1">
      <alignment horizontal="left"/>
    </xf>
    <xf numFmtId="168" fontId="8" fillId="0" borderId="0" xfId="2" applyNumberFormat="1" applyFont="1" applyBorder="1" applyAlignment="1">
      <alignment horizontal="right" vertical="center"/>
    </xf>
    <xf numFmtId="164" fontId="1" fillId="0" borderId="0" xfId="0" applyNumberFormat="1" applyFont="1"/>
    <xf numFmtId="3" fontId="0" fillId="0" borderId="0" xfId="0" applyNumberFormat="1"/>
    <xf numFmtId="0" fontId="17" fillId="0" borderId="0" xfId="0" applyFont="1"/>
    <xf numFmtId="0" fontId="18" fillId="7" borderId="37" xfId="0" applyFont="1" applyFill="1" applyBorder="1"/>
    <xf numFmtId="0" fontId="18" fillId="7" borderId="5" xfId="0" applyFont="1" applyFill="1" applyBorder="1"/>
    <xf numFmtId="0" fontId="18" fillId="7" borderId="38" xfId="0" applyFont="1" applyFill="1" applyBorder="1"/>
    <xf numFmtId="0" fontId="19" fillId="0" borderId="0" xfId="3" applyFont="1" applyAlignment="1">
      <alignment horizontal="left"/>
    </xf>
    <xf numFmtId="0" fontId="20" fillId="0" borderId="0" xfId="3" applyFont="1"/>
    <xf numFmtId="0" fontId="20" fillId="0" borderId="0" xfId="3" applyFont="1" applyAlignment="1">
      <alignment horizontal="left"/>
    </xf>
    <xf numFmtId="0" fontId="20" fillId="0" borderId="0" xfId="1" applyFont="1" applyAlignment="1">
      <alignment horizontal="left"/>
    </xf>
    <xf numFmtId="0" fontId="20" fillId="0" borderId="0" xfId="3" applyNumberFormat="1" applyFont="1" applyAlignment="1">
      <alignment horizontal="left" wrapText="1"/>
    </xf>
    <xf numFmtId="0" fontId="19" fillId="2" borderId="0" xfId="3" applyNumberFormat="1" applyFont="1" applyFill="1" applyBorder="1" applyAlignment="1">
      <alignment horizontal="left" wrapText="1"/>
    </xf>
    <xf numFmtId="0" fontId="20" fillId="0" borderId="0" xfId="3" applyFont="1" applyAlignment="1">
      <alignment horizontal="right"/>
    </xf>
    <xf numFmtId="0" fontId="20" fillId="0" borderId="33" xfId="4" applyNumberFormat="1" applyFont="1" applyBorder="1" applyAlignment="1">
      <alignment horizontal="centerContinuous" vertical="center" wrapText="1"/>
    </xf>
    <xf numFmtId="0" fontId="20" fillId="0" borderId="34" xfId="4" applyNumberFormat="1" applyFont="1" applyBorder="1" applyAlignment="1">
      <alignment horizontal="centerContinuous" vertical="center" wrapText="1"/>
    </xf>
    <xf numFmtId="0" fontId="20" fillId="0" borderId="35" xfId="4" applyNumberFormat="1" applyFont="1" applyBorder="1" applyAlignment="1">
      <alignment horizontal="centerContinuous" vertical="center" wrapText="1"/>
    </xf>
    <xf numFmtId="0" fontId="20" fillId="0" borderId="25" xfId="4" applyNumberFormat="1" applyFont="1" applyBorder="1" applyAlignment="1">
      <alignment horizontal="center" vertical="top" wrapText="1"/>
    </xf>
    <xf numFmtId="0" fontId="20" fillId="0" borderId="26" xfId="4" applyNumberFormat="1" applyFont="1" applyBorder="1" applyAlignment="1">
      <alignment horizontal="center" vertical="top" wrapText="1"/>
    </xf>
    <xf numFmtId="1" fontId="20" fillId="0" borderId="1" xfId="4" applyNumberFormat="1" applyFont="1" applyBorder="1" applyAlignment="1">
      <alignment horizontal="center" vertical="center" wrapText="1"/>
    </xf>
    <xf numFmtId="1" fontId="20" fillId="0" borderId="18" xfId="4" applyNumberFormat="1" applyFont="1" applyBorder="1" applyAlignment="1">
      <alignment horizontal="center" vertical="center" wrapText="1"/>
    </xf>
    <xf numFmtId="165" fontId="20" fillId="0" borderId="1" xfId="4" applyNumberFormat="1" applyFont="1" applyBorder="1" applyAlignment="1">
      <alignment horizontal="center" vertical="center" wrapText="1"/>
    </xf>
    <xf numFmtId="164" fontId="20" fillId="2" borderId="1" xfId="4" applyNumberFormat="1" applyFont="1" applyFill="1" applyBorder="1" applyAlignment="1">
      <alignment horizontal="right" vertical="center" wrapText="1"/>
    </xf>
    <xf numFmtId="164" fontId="17" fillId="0" borderId="18" xfId="0" applyNumberFormat="1" applyFont="1" applyBorder="1"/>
    <xf numFmtId="164" fontId="20" fillId="2" borderId="1" xfId="4" applyNumberFormat="1" applyFont="1" applyFill="1" applyBorder="1" applyAlignment="1">
      <alignment horizontal="right" vertical="top" wrapText="1"/>
    </xf>
    <xf numFmtId="165" fontId="19" fillId="0" borderId="1" xfId="4" applyNumberFormat="1" applyFont="1" applyBorder="1" applyAlignment="1">
      <alignment horizontal="center" vertical="center" wrapText="1"/>
    </xf>
    <xf numFmtId="164" fontId="19" fillId="0" borderId="1" xfId="4" applyNumberFormat="1" applyFont="1" applyBorder="1" applyAlignment="1">
      <alignment horizontal="right" vertical="center" wrapText="1"/>
    </xf>
    <xf numFmtId="164" fontId="18" fillId="0" borderId="18" xfId="0" applyNumberFormat="1" applyFont="1" applyBorder="1"/>
    <xf numFmtId="165" fontId="20" fillId="0" borderId="1" xfId="4" applyNumberFormat="1" applyFont="1" applyBorder="1" applyAlignment="1">
      <alignment horizontal="center" vertical="top" wrapText="1"/>
    </xf>
    <xf numFmtId="164" fontId="19" fillId="0" borderId="18" xfId="4" applyNumberFormat="1" applyFont="1" applyBorder="1" applyAlignment="1">
      <alignment horizontal="right" vertical="center" wrapText="1"/>
    </xf>
    <xf numFmtId="164" fontId="17" fillId="0" borderId="18" xfId="0" applyNumberFormat="1" applyFont="1" applyBorder="1" applyAlignment="1">
      <alignment horizontal="right"/>
    </xf>
    <xf numFmtId="1" fontId="19" fillId="0" borderId="1" xfId="4" applyNumberFormat="1" applyFont="1" applyBorder="1" applyAlignment="1">
      <alignment horizontal="center" vertical="center" wrapText="1"/>
    </xf>
    <xf numFmtId="164" fontId="18" fillId="0" borderId="18" xfId="0" applyNumberFormat="1" applyFont="1" applyBorder="1" applyAlignment="1">
      <alignment horizontal="right"/>
    </xf>
    <xf numFmtId="0" fontId="20" fillId="0" borderId="1" xfId="4" applyNumberFormat="1" applyFont="1" applyBorder="1" applyAlignment="1">
      <alignment horizontal="center" vertical="center" wrapText="1"/>
    </xf>
    <xf numFmtId="164" fontId="20" fillId="0" borderId="1" xfId="4" applyNumberFormat="1" applyFont="1" applyBorder="1" applyAlignment="1">
      <alignment horizontal="right" vertical="center" wrapText="1"/>
    </xf>
    <xf numFmtId="1" fontId="19" fillId="0" borderId="21" xfId="4" applyNumberFormat="1" applyFont="1" applyBorder="1" applyAlignment="1">
      <alignment horizontal="center" vertical="center" wrapText="1"/>
    </xf>
    <xf numFmtId="164" fontId="19" fillId="0" borderId="21" xfId="4" applyNumberFormat="1" applyFont="1" applyBorder="1" applyAlignment="1">
      <alignment horizontal="right" vertical="center" wrapText="1"/>
    </xf>
    <xf numFmtId="164" fontId="18" fillId="0" borderId="22" xfId="0" applyNumberFormat="1" applyFont="1" applyBorder="1"/>
    <xf numFmtId="0" fontId="19" fillId="0" borderId="1" xfId="4" applyNumberFormat="1" applyFont="1" applyBorder="1" applyAlignment="1">
      <alignment horizontal="center" vertical="center" wrapText="1"/>
    </xf>
    <xf numFmtId="167" fontId="20" fillId="0" borderId="1" xfId="4" applyNumberFormat="1" applyFont="1" applyBorder="1" applyAlignment="1">
      <alignment horizontal="right" vertical="center" wrapText="1"/>
    </xf>
    <xf numFmtId="167" fontId="20" fillId="0" borderId="18" xfId="4" applyNumberFormat="1" applyFont="1" applyBorder="1" applyAlignment="1">
      <alignment horizontal="right" vertical="center" wrapText="1"/>
    </xf>
    <xf numFmtId="3" fontId="18" fillId="0" borderId="1" xfId="0" applyNumberFormat="1" applyFont="1" applyBorder="1"/>
    <xf numFmtId="0" fontId="17" fillId="0" borderId="1" xfId="0" applyFont="1" applyBorder="1"/>
    <xf numFmtId="4" fontId="20" fillId="0" borderId="18" xfId="4" applyNumberFormat="1" applyFont="1" applyBorder="1" applyAlignment="1">
      <alignment horizontal="right" vertical="center" wrapText="1"/>
    </xf>
    <xf numFmtId="3" fontId="17" fillId="0" borderId="1" xfId="0" applyNumberFormat="1" applyFont="1" applyBorder="1"/>
    <xf numFmtId="0" fontId="20" fillId="0" borderId="21" xfId="4" applyNumberFormat="1" applyFont="1" applyBorder="1" applyAlignment="1">
      <alignment horizontal="center" vertical="center" wrapText="1"/>
    </xf>
    <xf numFmtId="0" fontId="17" fillId="0" borderId="21" xfId="0" applyFont="1" applyBorder="1"/>
    <xf numFmtId="167" fontId="20" fillId="0" borderId="22" xfId="4" applyNumberFormat="1" applyFont="1" applyBorder="1" applyAlignment="1">
      <alignment horizontal="right" vertical="center" wrapText="1"/>
    </xf>
    <xf numFmtId="3" fontId="18" fillId="7" borderId="2" xfId="0" applyNumberFormat="1" applyFont="1" applyFill="1" applyBorder="1"/>
    <xf numFmtId="0" fontId="19" fillId="0" borderId="0" xfId="3" applyNumberFormat="1" applyFont="1" applyAlignment="1">
      <alignment horizontal="left"/>
    </xf>
    <xf numFmtId="3" fontId="17" fillId="0" borderId="18" xfId="0" applyNumberFormat="1" applyFont="1" applyBorder="1"/>
    <xf numFmtId="3" fontId="18" fillId="0" borderId="18" xfId="0" applyNumberFormat="1" applyFont="1" applyBorder="1"/>
    <xf numFmtId="3" fontId="18" fillId="7" borderId="32" xfId="0" applyNumberFormat="1" applyFont="1" applyFill="1" applyBorder="1"/>
    <xf numFmtId="3" fontId="3" fillId="2" borderId="1" xfId="8" applyNumberFormat="1" applyFont="1" applyFill="1" applyBorder="1" applyAlignment="1">
      <alignment vertical="center"/>
    </xf>
    <xf numFmtId="164" fontId="0" fillId="4" borderId="0" xfId="0" applyNumberFormat="1" applyFill="1"/>
    <xf numFmtId="0" fontId="3" fillId="0" borderId="0" xfId="1" applyFont="1" applyAlignment="1">
      <alignment horizontal="left"/>
    </xf>
    <xf numFmtId="0" fontId="5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7" fillId="0" borderId="0" xfId="1" applyNumberFormat="1" applyFont="1" applyAlignment="1">
      <alignment horizontal="center" vertical="center"/>
    </xf>
    <xf numFmtId="0" fontId="8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left" wrapText="1"/>
    </xf>
    <xf numFmtId="0" fontId="3" fillId="0" borderId="12" xfId="2" applyNumberFormat="1" applyFont="1" applyBorder="1" applyAlignment="1">
      <alignment horizontal="left" vertical="top" wrapText="1"/>
    </xf>
    <xf numFmtId="0" fontId="3" fillId="0" borderId="13" xfId="2" applyNumberFormat="1" applyFont="1" applyBorder="1" applyAlignment="1">
      <alignment horizontal="left" vertical="top" wrapText="1"/>
    </xf>
    <xf numFmtId="0" fontId="3" fillId="0" borderId="0" xfId="1" applyFont="1" applyAlignment="1"/>
    <xf numFmtId="0" fontId="8" fillId="2" borderId="9" xfId="1" applyNumberFormat="1" applyFont="1" applyFill="1" applyBorder="1" applyAlignment="1">
      <alignment horizontal="left" wrapText="1"/>
    </xf>
    <xf numFmtId="0" fontId="8" fillId="0" borderId="0" xfId="1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2" applyNumberFormat="1" applyFont="1" applyBorder="1" applyAlignment="1">
      <alignment horizontal="right"/>
    </xf>
    <xf numFmtId="0" fontId="4" fillId="0" borderId="10" xfId="2" applyNumberFormat="1" applyFont="1" applyBorder="1" applyAlignment="1">
      <alignment horizontal="center" vertical="center"/>
    </xf>
    <xf numFmtId="0" fontId="4" fillId="0" borderId="4" xfId="2" applyNumberFormat="1" applyFont="1" applyBorder="1" applyAlignment="1">
      <alignment horizontal="center" vertical="center"/>
    </xf>
    <xf numFmtId="0" fontId="4" fillId="0" borderId="11" xfId="2" applyNumberFormat="1" applyFont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0" fontId="8" fillId="0" borderId="15" xfId="2" applyNumberFormat="1" applyFont="1" applyBorder="1" applyAlignment="1">
      <alignment horizontal="left" vertical="center"/>
    </xf>
    <xf numFmtId="0" fontId="8" fillId="0" borderId="16" xfId="2" applyNumberFormat="1" applyFont="1" applyBorder="1" applyAlignment="1">
      <alignment horizontal="left" vertical="center"/>
    </xf>
    <xf numFmtId="0" fontId="3" fillId="0" borderId="12" xfId="2" applyNumberFormat="1" applyFont="1" applyBorder="1" applyAlignment="1">
      <alignment horizontal="left" vertical="center"/>
    </xf>
    <xf numFmtId="0" fontId="3" fillId="0" borderId="13" xfId="2" applyNumberFormat="1" applyFont="1" applyBorder="1" applyAlignment="1">
      <alignment horizontal="left" vertical="center"/>
    </xf>
    <xf numFmtId="0" fontId="3" fillId="0" borderId="12" xfId="2" applyNumberFormat="1" applyFont="1" applyBorder="1" applyAlignment="1">
      <alignment horizontal="left" vertical="top"/>
    </xf>
    <xf numFmtId="0" fontId="3" fillId="0" borderId="13" xfId="2" applyNumberFormat="1" applyFont="1" applyBorder="1" applyAlignment="1">
      <alignment horizontal="left" vertical="top"/>
    </xf>
    <xf numFmtId="0" fontId="3" fillId="0" borderId="12" xfId="2" applyNumberFormat="1" applyFont="1" applyBorder="1" applyAlignment="1">
      <alignment horizontal="left" vertical="center" wrapText="1"/>
    </xf>
    <xf numFmtId="0" fontId="3" fillId="0" borderId="13" xfId="2" applyNumberFormat="1" applyFont="1" applyBorder="1" applyAlignment="1">
      <alignment horizontal="left" vertical="center" wrapText="1"/>
    </xf>
    <xf numFmtId="0" fontId="8" fillId="3" borderId="19" xfId="2" applyNumberFormat="1" applyFont="1" applyFill="1" applyBorder="1" applyAlignment="1">
      <alignment horizontal="left" vertical="center" wrapText="1"/>
    </xf>
    <xf numFmtId="0" fontId="8" fillId="3" borderId="1" xfId="2" applyNumberFormat="1" applyFont="1" applyFill="1" applyBorder="1" applyAlignment="1">
      <alignment horizontal="left" vertical="center" wrapText="1"/>
    </xf>
    <xf numFmtId="0" fontId="8" fillId="5" borderId="20" xfId="2" applyNumberFormat="1" applyFont="1" applyFill="1" applyBorder="1" applyAlignment="1">
      <alignment horizontal="left" vertical="center"/>
    </xf>
    <xf numFmtId="0" fontId="8" fillId="5" borderId="21" xfId="2" applyNumberFormat="1" applyFont="1" applyFill="1" applyBorder="1" applyAlignment="1">
      <alignment horizontal="left" vertical="center"/>
    </xf>
    <xf numFmtId="0" fontId="3" fillId="0" borderId="23" xfId="2" applyNumberFormat="1" applyFont="1" applyBorder="1" applyAlignment="1">
      <alignment horizontal="center" vertical="center"/>
    </xf>
    <xf numFmtId="0" fontId="3" fillId="0" borderId="24" xfId="2" applyNumberFormat="1" applyFont="1" applyBorder="1" applyAlignment="1">
      <alignment horizontal="center" vertical="center"/>
    </xf>
    <xf numFmtId="1" fontId="11" fillId="0" borderId="15" xfId="2" applyNumberFormat="1" applyFont="1" applyBorder="1" applyAlignment="1">
      <alignment horizontal="center" vertical="center"/>
    </xf>
    <xf numFmtId="1" fontId="11" fillId="0" borderId="16" xfId="2" applyNumberFormat="1" applyFont="1" applyBorder="1" applyAlignment="1">
      <alignment horizontal="center" vertical="center"/>
    </xf>
    <xf numFmtId="0" fontId="8" fillId="0" borderId="12" xfId="2" applyNumberFormat="1" applyFont="1" applyBorder="1" applyAlignment="1">
      <alignment horizontal="left" vertical="center"/>
    </xf>
    <xf numFmtId="0" fontId="8" fillId="0" borderId="13" xfId="2" applyNumberFormat="1" applyFont="1" applyBorder="1" applyAlignment="1">
      <alignment horizontal="left" vertical="center"/>
    </xf>
    <xf numFmtId="0" fontId="12" fillId="9" borderId="10" xfId="0" applyNumberFormat="1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 wrapText="1"/>
    </xf>
    <xf numFmtId="0" fontId="0" fillId="9" borderId="32" xfId="0" applyFill="1" applyBorder="1" applyAlignment="1">
      <alignment horizontal="left" vertical="center" wrapText="1"/>
    </xf>
    <xf numFmtId="0" fontId="8" fillId="3" borderId="19" xfId="2" applyNumberFormat="1" applyFont="1" applyFill="1" applyBorder="1" applyAlignment="1">
      <alignment horizontal="left" vertical="center"/>
    </xf>
    <xf numFmtId="0" fontId="8" fillId="3" borderId="1" xfId="2" applyNumberFormat="1" applyFont="1" applyFill="1" applyBorder="1" applyAlignment="1">
      <alignment horizontal="left" vertical="center"/>
    </xf>
    <xf numFmtId="0" fontId="8" fillId="6" borderId="19" xfId="2" applyNumberFormat="1" applyFont="1" applyFill="1" applyBorder="1" applyAlignment="1">
      <alignment horizontal="left" vertical="center"/>
    </xf>
    <xf numFmtId="0" fontId="8" fillId="6" borderId="1" xfId="2" applyNumberFormat="1" applyFont="1" applyFill="1" applyBorder="1" applyAlignment="1">
      <alignment horizontal="left" vertical="center"/>
    </xf>
    <xf numFmtId="0" fontId="12" fillId="8" borderId="10" xfId="0" applyNumberFormat="1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 wrapText="1"/>
    </xf>
    <xf numFmtId="0" fontId="0" fillId="8" borderId="32" xfId="0" applyFill="1" applyBorder="1" applyAlignment="1">
      <alignment horizontal="left" vertical="center" wrapText="1"/>
    </xf>
    <xf numFmtId="0" fontId="13" fillId="0" borderId="0" xfId="1" applyNumberFormat="1" applyFont="1" applyAlignment="1">
      <alignment horizontal="center" vertical="top"/>
    </xf>
    <xf numFmtId="0" fontId="20" fillId="0" borderId="0" xfId="3" applyFont="1" applyAlignment="1">
      <alignment horizontal="left"/>
    </xf>
    <xf numFmtId="0" fontId="19" fillId="0" borderId="0" xfId="3" applyNumberFormat="1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9" fillId="0" borderId="0" xfId="3" applyFont="1" applyAlignment="1">
      <alignment horizontal="left"/>
    </xf>
    <xf numFmtId="0" fontId="19" fillId="0" borderId="0" xfId="3" applyNumberFormat="1" applyFont="1" applyAlignment="1">
      <alignment horizontal="left" vertical="top"/>
    </xf>
    <xf numFmtId="0" fontId="19" fillId="0" borderId="19" xfId="4" applyNumberFormat="1" applyFont="1" applyBorder="1" applyAlignment="1">
      <alignment horizontal="left" wrapText="1"/>
    </xf>
    <xf numFmtId="0" fontId="19" fillId="2" borderId="9" xfId="3" applyNumberFormat="1" applyFont="1" applyFill="1" applyBorder="1" applyAlignment="1">
      <alignment horizontal="left" wrapText="1"/>
    </xf>
    <xf numFmtId="0" fontId="19" fillId="0" borderId="0" xfId="3" applyNumberFormat="1" applyFont="1" applyAlignment="1">
      <alignment horizontal="center"/>
    </xf>
    <xf numFmtId="1" fontId="20" fillId="0" borderId="19" xfId="4" applyNumberFormat="1" applyFont="1" applyBorder="1" applyAlignment="1">
      <alignment horizontal="center" vertical="center" wrapText="1"/>
    </xf>
    <xf numFmtId="0" fontId="20" fillId="0" borderId="19" xfId="4" applyNumberFormat="1" applyFont="1" applyBorder="1" applyAlignment="1">
      <alignment horizontal="left" vertical="center" wrapText="1"/>
    </xf>
    <xf numFmtId="0" fontId="20" fillId="0" borderId="19" xfId="4" applyNumberFormat="1" applyFont="1" applyBorder="1" applyAlignment="1">
      <alignment horizontal="left" vertical="top" wrapText="1"/>
    </xf>
    <xf numFmtId="0" fontId="19" fillId="0" borderId="19" xfId="4" applyNumberFormat="1" applyFont="1" applyBorder="1" applyAlignment="1">
      <alignment horizontal="left" vertical="center" wrapText="1"/>
    </xf>
    <xf numFmtId="0" fontId="20" fillId="0" borderId="19" xfId="4" applyNumberFormat="1" applyFont="1" applyBorder="1" applyAlignment="1">
      <alignment horizontal="left" wrapText="1"/>
    </xf>
    <xf numFmtId="0" fontId="20" fillId="0" borderId="1" xfId="4" applyNumberFormat="1" applyFont="1" applyBorder="1" applyAlignment="1">
      <alignment horizontal="left" wrapText="1"/>
    </xf>
    <xf numFmtId="0" fontId="19" fillId="0" borderId="20" xfId="4" applyNumberFormat="1" applyFont="1" applyBorder="1" applyAlignment="1">
      <alignment horizontal="left" vertical="center" wrapText="1"/>
    </xf>
    <xf numFmtId="0" fontId="19" fillId="0" borderId="1" xfId="4" applyNumberFormat="1" applyFont="1" applyBorder="1" applyAlignment="1">
      <alignment horizontal="left" vertical="center" wrapText="1"/>
    </xf>
    <xf numFmtId="0" fontId="20" fillId="0" borderId="1" xfId="4" applyNumberFormat="1" applyFont="1" applyBorder="1" applyAlignment="1">
      <alignment horizontal="left" vertical="center" wrapText="1"/>
    </xf>
    <xf numFmtId="0" fontId="20" fillId="0" borderId="0" xfId="3" applyNumberFormat="1" applyFont="1" applyAlignment="1">
      <alignment horizontal="center" vertical="top"/>
    </xf>
    <xf numFmtId="0" fontId="20" fillId="0" borderId="20" xfId="4" applyNumberFormat="1" applyFont="1" applyBorder="1" applyAlignment="1">
      <alignment horizontal="left" wrapText="1"/>
    </xf>
    <xf numFmtId="0" fontId="20" fillId="0" borderId="21" xfId="4" applyNumberFormat="1" applyFont="1" applyBorder="1" applyAlignment="1">
      <alignment horizontal="left" wrapText="1"/>
    </xf>
    <xf numFmtId="0" fontId="3" fillId="0" borderId="13" xfId="5" applyNumberFormat="1" applyFont="1" applyBorder="1" applyAlignment="1">
      <alignment horizontal="left" vertical="center"/>
    </xf>
    <xf numFmtId="0" fontId="3" fillId="0" borderId="0" xfId="5" applyNumberFormat="1" applyFont="1" applyAlignment="1">
      <alignment horizontal="center" vertical="center"/>
    </xf>
    <xf numFmtId="0" fontId="3" fillId="0" borderId="40" xfId="5" applyNumberFormat="1" applyFont="1" applyBorder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7" fillId="0" borderId="0" xfId="5" applyNumberFormat="1" applyFont="1" applyAlignment="1">
      <alignment horizontal="left" vertical="center"/>
    </xf>
    <xf numFmtId="0" fontId="3" fillId="0" borderId="0" xfId="5" applyFont="1" applyAlignment="1">
      <alignment horizontal="left"/>
    </xf>
    <xf numFmtId="0" fontId="8" fillId="0" borderId="0" xfId="5" applyFont="1" applyAlignment="1">
      <alignment horizontal="center" wrapText="1"/>
    </xf>
    <xf numFmtId="0" fontId="14" fillId="0" borderId="39" xfId="5" applyNumberFormat="1" applyFont="1" applyBorder="1" applyAlignment="1">
      <alignment horizontal="center" vertical="center"/>
    </xf>
    <xf numFmtId="1" fontId="11" fillId="0" borderId="39" xfId="5" applyNumberFormat="1" applyFont="1" applyBorder="1" applyAlignment="1">
      <alignment horizontal="center" vertical="center"/>
    </xf>
    <xf numFmtId="0" fontId="8" fillId="0" borderId="7" xfId="5" applyNumberFormat="1" applyFont="1" applyBorder="1" applyAlignment="1">
      <alignment horizontal="center" vertical="center"/>
    </xf>
    <xf numFmtId="0" fontId="3" fillId="0" borderId="7" xfId="5" applyNumberFormat="1" applyFont="1" applyBorder="1" applyAlignment="1">
      <alignment horizontal="left" vertical="center"/>
    </xf>
    <xf numFmtId="0" fontId="3" fillId="0" borderId="13" xfId="5" applyNumberFormat="1" applyFont="1" applyBorder="1" applyAlignment="1">
      <alignment horizontal="left" vertical="top"/>
    </xf>
    <xf numFmtId="0" fontId="3" fillId="0" borderId="0" xfId="5" applyNumberFormat="1" applyFont="1" applyAlignment="1">
      <alignment horizontal="center" vertical="top"/>
    </xf>
    <xf numFmtId="0" fontId="3" fillId="0" borderId="40" xfId="5" applyNumberFormat="1" applyFont="1" applyBorder="1" applyAlignment="1">
      <alignment horizontal="center" vertical="top"/>
    </xf>
    <xf numFmtId="0" fontId="3" fillId="0" borderId="1" xfId="5" applyNumberFormat="1" applyFont="1" applyBorder="1" applyAlignment="1">
      <alignment horizontal="center" vertical="top"/>
    </xf>
    <xf numFmtId="0" fontId="3" fillId="0" borderId="8" xfId="5" applyNumberFormat="1" applyFont="1" applyBorder="1" applyAlignment="1">
      <alignment horizontal="left" vertical="center" wrapText="1"/>
    </xf>
    <xf numFmtId="0" fontId="3" fillId="0" borderId="8" xfId="5" applyNumberFormat="1" applyFont="1" applyBorder="1" applyAlignment="1">
      <alignment horizontal="left" vertical="top"/>
    </xf>
    <xf numFmtId="0" fontId="3" fillId="0" borderId="13" xfId="5" applyNumberFormat="1" applyFont="1" applyBorder="1" applyAlignment="1">
      <alignment horizontal="left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0" borderId="40" xfId="5" applyNumberFormat="1" applyFont="1" applyBorder="1" applyAlignment="1">
      <alignment horizontal="center" vertical="center" wrapText="1"/>
    </xf>
    <xf numFmtId="0" fontId="3" fillId="0" borderId="13" xfId="5" applyFont="1" applyBorder="1" applyAlignment="1">
      <alignment horizontal="left"/>
    </xf>
    <xf numFmtId="0" fontId="3" fillId="0" borderId="8" xfId="5" applyNumberFormat="1" applyFont="1" applyBorder="1" applyAlignment="1">
      <alignment horizontal="left" vertical="center"/>
    </xf>
    <xf numFmtId="0" fontId="3" fillId="0" borderId="13" xfId="5" applyNumberFormat="1" applyFont="1" applyBorder="1" applyAlignment="1">
      <alignment horizontal="left" wrapText="1"/>
    </xf>
    <xf numFmtId="0" fontId="3" fillId="0" borderId="41" xfId="5" applyFont="1" applyBorder="1" applyAlignment="1">
      <alignment horizontal="left"/>
    </xf>
    <xf numFmtId="0" fontId="3" fillId="0" borderId="39" xfId="5" applyNumberFormat="1" applyFont="1" applyBorder="1" applyAlignment="1">
      <alignment horizontal="center" vertical="center"/>
    </xf>
    <xf numFmtId="0" fontId="3" fillId="0" borderId="3" xfId="5" applyNumberFormat="1" applyFont="1" applyBorder="1" applyAlignment="1">
      <alignment horizontal="left" vertical="center" wrapText="1"/>
    </xf>
    <xf numFmtId="0" fontId="8" fillId="2" borderId="9" xfId="5" applyNumberFormat="1" applyFont="1" applyFill="1" applyBorder="1" applyAlignment="1">
      <alignment horizontal="left" wrapText="1"/>
    </xf>
    <xf numFmtId="0" fontId="13" fillId="0" borderId="0" xfId="5" applyNumberFormat="1" applyFont="1" applyAlignment="1">
      <alignment horizontal="center" vertical="top"/>
    </xf>
    <xf numFmtId="0" fontId="3" fillId="0" borderId="41" xfId="5" applyNumberFormat="1" applyFont="1" applyBorder="1" applyAlignment="1">
      <alignment horizontal="left" vertical="center" wrapText="1"/>
    </xf>
    <xf numFmtId="0" fontId="3" fillId="0" borderId="9" xfId="5" applyNumberFormat="1" applyFont="1" applyBorder="1" applyAlignment="1">
      <alignment horizontal="center" vertical="center" wrapText="1"/>
    </xf>
    <xf numFmtId="0" fontId="3" fillId="0" borderId="42" xfId="5" applyNumberFormat="1" applyFont="1" applyBorder="1" applyAlignment="1">
      <alignment horizontal="center" vertical="center" wrapText="1"/>
    </xf>
    <xf numFmtId="0" fontId="5" fillId="0" borderId="0" xfId="6" applyNumberFormat="1" applyFont="1" applyAlignment="1">
      <alignment horizontal="center" vertical="center" wrapText="1"/>
    </xf>
    <xf numFmtId="0" fontId="11" fillId="0" borderId="0" xfId="7" applyNumberFormat="1" applyFont="1" applyAlignment="1">
      <alignment horizontal="center" vertical="center" wrapText="1"/>
    </xf>
    <xf numFmtId="0" fontId="7" fillId="0" borderId="0" xfId="6" applyNumberFormat="1" applyFont="1" applyAlignment="1">
      <alignment horizontal="center" vertical="center"/>
    </xf>
    <xf numFmtId="0" fontId="3" fillId="0" borderId="0" xfId="6" applyFont="1" applyAlignment="1">
      <alignment horizontal="left" wrapText="1"/>
    </xf>
    <xf numFmtId="0" fontId="3" fillId="0" borderId="0" xfId="6" applyFont="1" applyAlignment="1">
      <alignment horizontal="left"/>
    </xf>
    <xf numFmtId="1" fontId="11" fillId="0" borderId="39" xfId="8" applyNumberFormat="1" applyFont="1" applyBorder="1" applyAlignment="1">
      <alignment horizontal="center" vertical="center"/>
    </xf>
    <xf numFmtId="1" fontId="11" fillId="0" borderId="45" xfId="8" applyNumberFormat="1" applyFont="1" applyBorder="1" applyAlignment="1">
      <alignment horizontal="center" vertical="center"/>
    </xf>
    <xf numFmtId="1" fontId="11" fillId="0" borderId="46" xfId="8" applyNumberFormat="1" applyFont="1" applyBorder="1" applyAlignment="1">
      <alignment horizontal="center" vertical="center"/>
    </xf>
    <xf numFmtId="0" fontId="8" fillId="0" borderId="39" xfId="8" applyNumberFormat="1" applyFont="1" applyBorder="1" applyAlignment="1">
      <alignment horizontal="left" vertical="center" wrapText="1"/>
    </xf>
    <xf numFmtId="0" fontId="8" fillId="0" borderId="45" xfId="8" applyNumberFormat="1" applyFont="1" applyBorder="1" applyAlignment="1">
      <alignment horizontal="left" vertical="center" wrapText="1"/>
    </xf>
    <xf numFmtId="0" fontId="8" fillId="0" borderId="47" xfId="8" applyNumberFormat="1" applyFont="1" applyBorder="1" applyAlignment="1">
      <alignment horizontal="left" vertical="center" wrapText="1"/>
    </xf>
    <xf numFmtId="0" fontId="3" fillId="0" borderId="39" xfId="8" applyNumberFormat="1" applyFont="1" applyBorder="1" applyAlignment="1">
      <alignment horizontal="left" vertical="top" wrapText="1"/>
    </xf>
    <xf numFmtId="0" fontId="3" fillId="0" borderId="45" xfId="8" applyNumberFormat="1" applyFont="1" applyBorder="1" applyAlignment="1">
      <alignment horizontal="left" vertical="top" wrapText="1"/>
    </xf>
    <xf numFmtId="0" fontId="3" fillId="0" borderId="47" xfId="8" applyNumberFormat="1" applyFont="1" applyBorder="1" applyAlignment="1">
      <alignment horizontal="left" vertical="top" wrapText="1"/>
    </xf>
    <xf numFmtId="0" fontId="3" fillId="0" borderId="39" xfId="8" applyNumberFormat="1" applyFont="1" applyBorder="1" applyAlignment="1">
      <alignment horizontal="left" vertical="center" wrapText="1"/>
    </xf>
    <xf numFmtId="0" fontId="3" fillId="0" borderId="45" xfId="8" applyNumberFormat="1" applyFont="1" applyBorder="1" applyAlignment="1">
      <alignment horizontal="left" vertical="center" wrapText="1"/>
    </xf>
    <xf numFmtId="0" fontId="3" fillId="0" borderId="47" xfId="8" applyNumberFormat="1" applyFont="1" applyBorder="1" applyAlignment="1">
      <alignment horizontal="left" vertical="center" wrapText="1"/>
    </xf>
    <xf numFmtId="0" fontId="3" fillId="0" borderId="1" xfId="8" applyNumberFormat="1" applyFont="1" applyBorder="1" applyAlignment="1">
      <alignment horizontal="left" vertical="center" wrapText="1"/>
    </xf>
    <xf numFmtId="0" fontId="8" fillId="2" borderId="9" xfId="6" applyNumberFormat="1" applyFont="1" applyFill="1" applyBorder="1" applyAlignment="1">
      <alignment horizontal="left" wrapText="1"/>
    </xf>
    <xf numFmtId="0" fontId="14" fillId="0" borderId="16" xfId="8" applyNumberFormat="1" applyFont="1" applyBorder="1" applyAlignment="1">
      <alignment horizontal="center" vertical="center"/>
    </xf>
    <xf numFmtId="0" fontId="14" fillId="0" borderId="43" xfId="8" applyNumberFormat="1" applyFont="1" applyBorder="1" applyAlignment="1">
      <alignment horizontal="center" vertical="center"/>
    </xf>
    <xf numFmtId="0" fontId="14" fillId="0" borderId="44" xfId="8" applyNumberFormat="1" applyFont="1" applyBorder="1" applyAlignment="1">
      <alignment horizontal="center" vertical="center"/>
    </xf>
    <xf numFmtId="0" fontId="14" fillId="0" borderId="41" xfId="8" applyNumberFormat="1" applyFont="1" applyBorder="1" applyAlignment="1">
      <alignment horizontal="center" vertical="center"/>
    </xf>
    <xf numFmtId="0" fontId="14" fillId="0" borderId="9" xfId="8" applyNumberFormat="1" applyFont="1" applyBorder="1" applyAlignment="1">
      <alignment horizontal="center" vertical="center"/>
    </xf>
    <xf numFmtId="0" fontId="14" fillId="0" borderId="42" xfId="8" applyNumberFormat="1" applyFont="1" applyBorder="1" applyAlignment="1">
      <alignment horizontal="center" vertical="center"/>
    </xf>
    <xf numFmtId="0" fontId="3" fillId="0" borderId="7" xfId="8" applyNumberFormat="1" applyFont="1" applyBorder="1" applyAlignment="1">
      <alignment horizontal="center" vertical="top" wrapText="1"/>
    </xf>
    <xf numFmtId="0" fontId="3" fillId="0" borderId="3" xfId="8" applyNumberFormat="1" applyFont="1" applyBorder="1" applyAlignment="1">
      <alignment horizontal="center" vertical="top" wrapText="1"/>
    </xf>
    <xf numFmtId="0" fontId="3" fillId="0" borderId="39" xfId="8" applyNumberFormat="1" applyFont="1" applyBorder="1" applyAlignment="1">
      <alignment horizontal="center" vertical="top" wrapText="1"/>
    </xf>
    <xf numFmtId="0" fontId="3" fillId="0" borderId="45" xfId="8" applyNumberFormat="1" applyFont="1" applyBorder="1" applyAlignment="1">
      <alignment horizontal="center" vertical="top" wrapText="1"/>
    </xf>
    <xf numFmtId="0" fontId="3" fillId="0" borderId="46" xfId="8" applyNumberFormat="1" applyFont="1" applyBorder="1" applyAlignment="1">
      <alignment horizontal="center" vertical="top" wrapText="1"/>
    </xf>
    <xf numFmtId="0" fontId="3" fillId="0" borderId="7" xfId="8" applyNumberFormat="1" applyFont="1" applyBorder="1" applyAlignment="1">
      <alignment horizontal="center" vertical="center" wrapText="1"/>
    </xf>
    <xf numFmtId="0" fontId="3" fillId="0" borderId="3" xfId="8" applyNumberFormat="1" applyFont="1" applyBorder="1" applyAlignment="1">
      <alignment horizontal="center" vertical="center" wrapText="1"/>
    </xf>
    <xf numFmtId="0" fontId="3" fillId="0" borderId="7" xfId="8" applyNumberFormat="1" applyFont="1" applyBorder="1" applyAlignment="1">
      <alignment horizontal="center" vertical="center"/>
    </xf>
    <xf numFmtId="0" fontId="3" fillId="0" borderId="3" xfId="8" applyNumberFormat="1" applyFont="1" applyBorder="1" applyAlignment="1">
      <alignment horizontal="center" vertical="center"/>
    </xf>
    <xf numFmtId="0" fontId="8" fillId="0" borderId="1" xfId="8" applyNumberFormat="1" applyFont="1" applyBorder="1" applyAlignment="1">
      <alignment horizontal="left" vertical="center" wrapText="1"/>
    </xf>
    <xf numFmtId="0" fontId="3" fillId="0" borderId="45" xfId="8" applyNumberFormat="1" applyFont="1" applyBorder="1" applyAlignment="1">
      <alignment horizontal="center" vertical="center" wrapText="1"/>
    </xf>
    <xf numFmtId="0" fontId="3" fillId="0" borderId="46" xfId="8" applyNumberFormat="1" applyFont="1" applyBorder="1" applyAlignment="1">
      <alignment horizontal="center" vertical="center" wrapText="1"/>
    </xf>
    <xf numFmtId="0" fontId="3" fillId="0" borderId="49" xfId="8" applyNumberFormat="1" applyFont="1" applyBorder="1" applyAlignment="1">
      <alignment horizontal="center" vertical="center" wrapText="1"/>
    </xf>
    <xf numFmtId="0" fontId="14" fillId="0" borderId="13" xfId="8" applyNumberFormat="1" applyFont="1" applyBorder="1" applyAlignment="1">
      <alignment horizontal="center" vertical="center"/>
    </xf>
    <xf numFmtId="0" fontId="14" fillId="0" borderId="0" xfId="8" applyNumberFormat="1" applyFont="1" applyAlignment="1">
      <alignment horizontal="center" vertical="center"/>
    </xf>
    <xf numFmtId="0" fontId="3" fillId="0" borderId="3" xfId="8" applyNumberFormat="1" applyFont="1" applyBorder="1" applyAlignment="1">
      <alignment horizontal="center" vertical="top"/>
    </xf>
    <xf numFmtId="0" fontId="3" fillId="0" borderId="16" xfId="8" applyNumberFormat="1" applyFont="1" applyBorder="1" applyAlignment="1">
      <alignment horizontal="left" vertical="center" wrapText="1"/>
    </xf>
    <xf numFmtId="0" fontId="8" fillId="0" borderId="16" xfId="8" applyNumberFormat="1" applyFont="1" applyBorder="1" applyAlignment="1">
      <alignment horizontal="left" vertical="center" wrapText="1"/>
    </xf>
    <xf numFmtId="0" fontId="8" fillId="0" borderId="45" xfId="8" applyNumberFormat="1" applyFont="1" applyBorder="1" applyAlignment="1">
      <alignment horizontal="center" vertical="center" wrapText="1"/>
    </xf>
    <xf numFmtId="0" fontId="8" fillId="0" borderId="46" xfId="8" applyNumberFormat="1" applyFont="1" applyBorder="1" applyAlignment="1">
      <alignment horizontal="center" vertical="center" wrapText="1"/>
    </xf>
    <xf numFmtId="0" fontId="8" fillId="2" borderId="9" xfId="8" applyNumberFormat="1" applyFont="1" applyFill="1" applyBorder="1" applyAlignment="1">
      <alignment horizontal="left" wrapText="1"/>
    </xf>
    <xf numFmtId="0" fontId="13" fillId="0" borderId="0" xfId="8" applyNumberFormat="1" applyFont="1" applyAlignment="1">
      <alignment horizontal="center" vertical="top"/>
    </xf>
    <xf numFmtId="0" fontId="2" fillId="4" borderId="7" xfId="2" applyFont="1" applyFill="1" applyBorder="1" applyAlignment="1">
      <alignment horizontal="left"/>
    </xf>
    <xf numFmtId="164" fontId="2" fillId="4" borderId="17" xfId="2" applyNumberFormat="1" applyFont="1" applyFill="1" applyBorder="1" applyAlignment="1">
      <alignment horizontal="left"/>
    </xf>
    <xf numFmtId="164" fontId="3" fillId="4" borderId="1" xfId="2" applyNumberFormat="1" applyFont="1" applyFill="1" applyBorder="1" applyAlignment="1">
      <alignment horizontal="right" vertical="center"/>
    </xf>
    <xf numFmtId="164" fontId="3" fillId="4" borderId="1" xfId="2" applyNumberFormat="1" applyFont="1" applyFill="1" applyBorder="1" applyAlignment="1">
      <alignment horizontal="right" vertical="top"/>
    </xf>
    <xf numFmtId="164" fontId="3" fillId="4" borderId="7" xfId="2" applyNumberFormat="1" applyFont="1" applyFill="1" applyBorder="1" applyAlignment="1">
      <alignment horizontal="right" vertical="top"/>
    </xf>
    <xf numFmtId="164" fontId="3" fillId="4" borderId="3" xfId="2" applyNumberFormat="1" applyFont="1" applyFill="1" applyBorder="1" applyAlignment="1">
      <alignment horizontal="right" vertical="center"/>
    </xf>
    <xf numFmtId="164" fontId="3" fillId="4" borderId="8" xfId="2" applyNumberFormat="1" applyFont="1" applyFill="1" applyBorder="1" applyAlignment="1">
      <alignment horizontal="right" vertical="center"/>
    </xf>
    <xf numFmtId="164" fontId="3" fillId="4" borderId="7" xfId="2" applyNumberFormat="1" applyFont="1" applyFill="1" applyBorder="1" applyAlignment="1">
      <alignment horizontal="right" vertical="center"/>
    </xf>
    <xf numFmtId="0" fontId="22" fillId="7" borderId="27" xfId="0" applyNumberFormat="1" applyFont="1" applyFill="1" applyBorder="1" applyAlignment="1">
      <alignment horizontal="left" vertical="center" wrapText="1"/>
    </xf>
    <xf numFmtId="0" fontId="23" fillId="7" borderId="28" xfId="0" applyFont="1" applyFill="1" applyBorder="1" applyAlignment="1">
      <alignment horizontal="left" vertical="center" wrapText="1"/>
    </xf>
    <xf numFmtId="0" fontId="23" fillId="7" borderId="29" xfId="0" applyFont="1" applyFill="1" applyBorder="1" applyAlignment="1">
      <alignment horizontal="left" vertical="center" wrapText="1"/>
    </xf>
    <xf numFmtId="0" fontId="22" fillId="7" borderId="30" xfId="0" applyNumberFormat="1" applyFont="1" applyFill="1" applyBorder="1" applyAlignment="1">
      <alignment horizontal="center" vertical="center"/>
    </xf>
    <xf numFmtId="164" fontId="22" fillId="7" borderId="31" xfId="1" applyNumberFormat="1" applyFont="1" applyFill="1" applyBorder="1" applyAlignment="1">
      <alignment horizontal="right" vertical="center"/>
    </xf>
  </cellXfs>
  <cellStyles count="9">
    <cellStyle name="Обычный" xfId="0" builtinId="0"/>
    <cellStyle name="Обычный_Баланс" xfId="1"/>
    <cellStyle name="Обычный_Баланс в тыс" xfId="2"/>
    <cellStyle name="Обычный_Капитал" xfId="6"/>
    <cellStyle name="Обычный_Капитал в тыс" xfId="7"/>
    <cellStyle name="Обычный_Лист6" xfId="8"/>
    <cellStyle name="Обычный_ОДДС в тыс" xfId="5"/>
    <cellStyle name="Обычный_ОПиУ" xfId="3"/>
    <cellStyle name="Обычный_ОПиУ в тыс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100"/>
  <sheetViews>
    <sheetView topLeftCell="A58" zoomScale="85" zoomScaleNormal="85" workbookViewId="0">
      <selection activeCell="L86" sqref="L86"/>
    </sheetView>
  </sheetViews>
  <sheetFormatPr defaultRowHeight="14.4" x14ac:dyDescent="0.3"/>
  <cols>
    <col min="6" max="6" width="18" customWidth="1"/>
    <col min="8" max="8" width="11.44140625" customWidth="1"/>
    <col min="9" max="9" width="10.77734375" customWidth="1"/>
  </cols>
  <sheetData>
    <row r="2" spans="1:9" ht="48" customHeight="1" x14ac:dyDescent="0.3">
      <c r="A2" s="1"/>
      <c r="B2" s="1"/>
      <c r="C2" s="1"/>
      <c r="D2" s="215" t="s">
        <v>0</v>
      </c>
      <c r="E2" s="216"/>
      <c r="F2" s="216"/>
      <c r="G2" s="216"/>
      <c r="H2" s="216"/>
      <c r="I2" s="216"/>
    </row>
    <row r="3" spans="1:9" ht="12" customHeight="1" x14ac:dyDescent="0.3">
      <c r="A3" s="1"/>
      <c r="B3" s="1"/>
      <c r="C3" s="1"/>
      <c r="D3" s="1"/>
      <c r="E3" s="1"/>
      <c r="F3" s="1"/>
      <c r="G3" s="1"/>
      <c r="H3" s="1"/>
      <c r="I3" s="2" t="s">
        <v>1</v>
      </c>
    </row>
    <row r="4" spans="1:9" ht="12" customHeight="1" x14ac:dyDescent="0.3">
      <c r="A4" s="1"/>
      <c r="B4" s="217" t="s">
        <v>2</v>
      </c>
      <c r="C4" s="217"/>
      <c r="D4" s="217"/>
      <c r="E4" s="217"/>
      <c r="F4" s="217"/>
      <c r="G4" s="217"/>
      <c r="H4" s="217"/>
      <c r="I4" s="1"/>
    </row>
    <row r="5" spans="1:9" ht="12" customHeigh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2" customHeight="1" x14ac:dyDescent="0.3">
      <c r="A6" s="1"/>
      <c r="B6" s="218" t="s">
        <v>239</v>
      </c>
      <c r="C6" s="218"/>
      <c r="D6" s="218"/>
      <c r="E6" s="218"/>
      <c r="F6" s="218"/>
      <c r="G6" s="218"/>
      <c r="H6" s="218"/>
      <c r="I6" s="1"/>
    </row>
    <row r="7" spans="1:9" ht="12" customHeigh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12" customHeight="1" x14ac:dyDescent="0.3">
      <c r="A8" s="3" t="s">
        <v>3</v>
      </c>
      <c r="B8" s="1"/>
      <c r="C8" s="1"/>
      <c r="D8" s="1"/>
      <c r="E8" s="4" t="s">
        <v>4</v>
      </c>
      <c r="F8" s="1"/>
      <c r="G8" s="1"/>
      <c r="H8" s="1"/>
      <c r="I8" s="1"/>
    </row>
    <row r="9" spans="1:9" ht="12" customHeight="1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ht="12" customHeight="1" x14ac:dyDescent="0.3">
      <c r="A10" s="3" t="s">
        <v>5</v>
      </c>
      <c r="B10" s="1"/>
      <c r="C10" s="1"/>
      <c r="D10" s="1"/>
      <c r="E10" s="4" t="s">
        <v>238</v>
      </c>
      <c r="F10" s="1"/>
      <c r="G10" s="1"/>
      <c r="H10" s="1"/>
      <c r="I10" s="1"/>
    </row>
    <row r="11" spans="1:9" ht="12" customHeight="1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ht="12" customHeight="1" x14ac:dyDescent="0.3">
      <c r="A12" s="3" t="s">
        <v>6</v>
      </c>
      <c r="B12" s="1"/>
      <c r="C12" s="1"/>
      <c r="D12" s="1"/>
      <c r="E12" s="214" t="s">
        <v>242</v>
      </c>
      <c r="F12" s="214"/>
      <c r="G12" s="214"/>
      <c r="H12" s="214"/>
      <c r="I12" s="214"/>
    </row>
    <row r="13" spans="1:9" ht="12" customHeight="1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ht="12" customHeight="1" x14ac:dyDescent="0.3">
      <c r="A14" s="5" t="s">
        <v>7</v>
      </c>
      <c r="B14" s="1"/>
      <c r="C14" s="1"/>
      <c r="D14" s="1"/>
      <c r="E14" s="219" t="s">
        <v>82</v>
      </c>
      <c r="F14" s="219"/>
      <c r="G14" s="219"/>
      <c r="H14" s="219"/>
      <c r="I14" s="219"/>
    </row>
    <row r="15" spans="1:9" ht="12" customHeigh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ht="12" customHeight="1" x14ac:dyDescent="0.3">
      <c r="A16" s="3" t="s">
        <v>8</v>
      </c>
      <c r="B16" s="1"/>
      <c r="C16" s="1"/>
      <c r="D16" s="1"/>
      <c r="E16" s="214" t="s">
        <v>240</v>
      </c>
      <c r="F16" s="214"/>
      <c r="G16" s="214"/>
      <c r="H16" s="214"/>
      <c r="I16" s="214"/>
    </row>
    <row r="17" spans="1:9" ht="12" customHeight="1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ht="12" customHeight="1" x14ac:dyDescent="0.3">
      <c r="A18" s="6" t="s">
        <v>9</v>
      </c>
      <c r="B18" s="1"/>
      <c r="C18" s="222" t="s">
        <v>10</v>
      </c>
      <c r="D18" s="222"/>
      <c r="E18" s="222"/>
      <c r="F18" s="222"/>
      <c r="G18" s="222"/>
      <c r="H18" s="222"/>
      <c r="I18" s="222"/>
    </row>
    <row r="19" spans="1:9" ht="12" customHeight="1" x14ac:dyDescent="0.3">
      <c r="A19" s="214" t="s">
        <v>11</v>
      </c>
      <c r="B19" s="214"/>
      <c r="C19" s="214"/>
      <c r="D19" s="214"/>
      <c r="E19" s="214"/>
      <c r="F19" s="214"/>
      <c r="G19" s="214"/>
      <c r="H19" s="214"/>
      <c r="I19" s="1"/>
    </row>
    <row r="20" spans="1:9" ht="12" customHeight="1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ht="12" customHeight="1" x14ac:dyDescent="0.3">
      <c r="A21" s="7" t="s">
        <v>12</v>
      </c>
      <c r="B21" s="1"/>
      <c r="C21" s="1"/>
      <c r="D21" s="1"/>
      <c r="E21" s="223" t="s">
        <v>13</v>
      </c>
      <c r="F21" s="223"/>
      <c r="G21" s="223"/>
      <c r="H21" s="223"/>
      <c r="I21" s="223"/>
    </row>
    <row r="22" spans="1:9" ht="12" customHeight="1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ht="12" customHeight="1" x14ac:dyDescent="0.3">
      <c r="A23" s="224" t="s">
        <v>241</v>
      </c>
      <c r="B23" s="224"/>
      <c r="C23" s="224"/>
      <c r="D23" s="224"/>
      <c r="E23" s="224"/>
      <c r="F23" s="224"/>
      <c r="G23" s="224"/>
      <c r="H23" s="224"/>
      <c r="I23" s="225"/>
    </row>
    <row r="24" spans="1:9" ht="15" thickBot="1" x14ac:dyDescent="0.35">
      <c r="H24" s="226" t="s">
        <v>14</v>
      </c>
      <c r="I24" s="226"/>
    </row>
    <row r="25" spans="1:9" ht="45" customHeight="1" thickBot="1" x14ac:dyDescent="0.35">
      <c r="A25" s="227" t="s">
        <v>15</v>
      </c>
      <c r="B25" s="228"/>
      <c r="C25" s="228"/>
      <c r="D25" s="228"/>
      <c r="E25" s="228"/>
      <c r="F25" s="229"/>
      <c r="G25" s="8" t="s">
        <v>16</v>
      </c>
      <c r="H25" s="8" t="s">
        <v>17</v>
      </c>
      <c r="I25" s="9" t="s">
        <v>237</v>
      </c>
    </row>
    <row r="26" spans="1:9" ht="12" customHeight="1" x14ac:dyDescent="0.3">
      <c r="A26" s="230">
        <v>1</v>
      </c>
      <c r="B26" s="231"/>
      <c r="C26" s="231"/>
      <c r="D26" s="231"/>
      <c r="E26" s="231"/>
      <c r="F26" s="231"/>
      <c r="G26" s="10">
        <v>2</v>
      </c>
      <c r="H26" s="10">
        <v>3</v>
      </c>
      <c r="I26" s="11">
        <v>4</v>
      </c>
    </row>
    <row r="27" spans="1:9" ht="12.9" customHeight="1" x14ac:dyDescent="0.3">
      <c r="A27" s="232" t="s">
        <v>19</v>
      </c>
      <c r="B27" s="233"/>
      <c r="C27" s="233"/>
      <c r="D27" s="233"/>
      <c r="E27" s="233"/>
      <c r="F27" s="233"/>
      <c r="G27" s="12"/>
      <c r="H27" s="359"/>
      <c r="I27" s="360"/>
    </row>
    <row r="28" spans="1:9" ht="12" customHeight="1" x14ac:dyDescent="0.3">
      <c r="A28" s="234" t="s">
        <v>20</v>
      </c>
      <c r="B28" s="235"/>
      <c r="C28" s="235"/>
      <c r="D28" s="235"/>
      <c r="E28" s="235"/>
      <c r="F28" s="235"/>
      <c r="G28" s="14">
        <v>10</v>
      </c>
      <c r="H28" s="361">
        <f>66411</f>
        <v>66411</v>
      </c>
      <c r="I28" s="361">
        <v>508640</v>
      </c>
    </row>
    <row r="29" spans="1:9" ht="12" customHeight="1" x14ac:dyDescent="0.3">
      <c r="A29" s="236" t="s">
        <v>21</v>
      </c>
      <c r="B29" s="237"/>
      <c r="C29" s="237"/>
      <c r="D29" s="237"/>
      <c r="E29" s="237"/>
      <c r="F29" s="237"/>
      <c r="G29" s="14">
        <v>11</v>
      </c>
      <c r="H29" s="362"/>
      <c r="I29" s="362"/>
    </row>
    <row r="30" spans="1:9" ht="12" customHeight="1" x14ac:dyDescent="0.3">
      <c r="A30" s="236" t="s">
        <v>23</v>
      </c>
      <c r="B30" s="237"/>
      <c r="C30" s="237"/>
      <c r="D30" s="237"/>
      <c r="E30" s="237"/>
      <c r="F30" s="237"/>
      <c r="G30" s="14">
        <v>12</v>
      </c>
      <c r="H30" s="362"/>
      <c r="I30" s="362"/>
    </row>
    <row r="31" spans="1:9" ht="12" customHeight="1" x14ac:dyDescent="0.3">
      <c r="A31" s="220" t="s">
        <v>24</v>
      </c>
      <c r="B31" s="221"/>
      <c r="C31" s="221"/>
      <c r="D31" s="221"/>
      <c r="E31" s="221"/>
      <c r="F31" s="221"/>
      <c r="G31" s="14">
        <v>13</v>
      </c>
      <c r="H31" s="362"/>
      <c r="I31" s="362"/>
    </row>
    <row r="32" spans="1:9" ht="12" customHeight="1" x14ac:dyDescent="0.3">
      <c r="A32" s="236" t="s">
        <v>25</v>
      </c>
      <c r="B32" s="237"/>
      <c r="C32" s="237"/>
      <c r="D32" s="237"/>
      <c r="E32" s="237"/>
      <c r="F32" s="237"/>
      <c r="G32" s="14">
        <v>14</v>
      </c>
      <c r="H32" s="362"/>
      <c r="I32" s="362"/>
    </row>
    <row r="33" spans="1:9" ht="12" customHeight="1" x14ac:dyDescent="0.3">
      <c r="A33" s="236" t="s">
        <v>26</v>
      </c>
      <c r="B33" s="237"/>
      <c r="C33" s="237"/>
      <c r="D33" s="237"/>
      <c r="E33" s="237"/>
      <c r="F33" s="237"/>
      <c r="G33" s="14">
        <v>15</v>
      </c>
      <c r="H33" s="362"/>
      <c r="I33" s="362"/>
    </row>
    <row r="34" spans="1:9" ht="12" customHeight="1" x14ac:dyDescent="0.3">
      <c r="A34" s="234" t="s">
        <v>27</v>
      </c>
      <c r="B34" s="235"/>
      <c r="C34" s="235"/>
      <c r="D34" s="235"/>
      <c r="E34" s="235"/>
      <c r="F34" s="235"/>
      <c r="G34" s="14">
        <v>16</v>
      </c>
      <c r="H34" s="361">
        <v>381709</v>
      </c>
      <c r="I34" s="361">
        <v>60224</v>
      </c>
    </row>
    <row r="35" spans="1:9" ht="12" customHeight="1" x14ac:dyDescent="0.3">
      <c r="A35" s="234" t="s">
        <v>28</v>
      </c>
      <c r="B35" s="235"/>
      <c r="C35" s="235"/>
      <c r="D35" s="235"/>
      <c r="E35" s="235"/>
      <c r="F35" s="235"/>
      <c r="G35" s="14">
        <v>17</v>
      </c>
      <c r="H35" s="361">
        <v>2088980</v>
      </c>
      <c r="I35" s="361">
        <v>1921246</v>
      </c>
    </row>
    <row r="36" spans="1:9" ht="12" customHeight="1" x14ac:dyDescent="0.3">
      <c r="A36" s="236" t="s">
        <v>29</v>
      </c>
      <c r="B36" s="237"/>
      <c r="C36" s="237"/>
      <c r="D36" s="237"/>
      <c r="E36" s="237"/>
      <c r="F36" s="237"/>
      <c r="G36" s="14">
        <v>18</v>
      </c>
      <c r="H36" s="362">
        <v>211221</v>
      </c>
      <c r="I36" s="362">
        <v>527452</v>
      </c>
    </row>
    <row r="37" spans="1:9" ht="12" customHeight="1" x14ac:dyDescent="0.3">
      <c r="A37" s="234" t="s">
        <v>30</v>
      </c>
      <c r="B37" s="235"/>
      <c r="C37" s="235"/>
      <c r="D37" s="235"/>
      <c r="E37" s="235"/>
      <c r="F37" s="235"/>
      <c r="G37" s="16">
        <v>19</v>
      </c>
      <c r="H37" s="363">
        <v>1447280</v>
      </c>
      <c r="I37" s="363">
        <v>1054956</v>
      </c>
    </row>
    <row r="38" spans="1:9" ht="15" customHeight="1" x14ac:dyDescent="0.3">
      <c r="A38" s="240" t="s">
        <v>31</v>
      </c>
      <c r="B38" s="241"/>
      <c r="C38" s="241"/>
      <c r="D38" s="241"/>
      <c r="E38" s="241"/>
      <c r="F38" s="241"/>
      <c r="G38" s="17">
        <v>100</v>
      </c>
      <c r="H38" s="18">
        <f>SUM(H28:H37)</f>
        <v>4195601</v>
      </c>
      <c r="I38" s="18">
        <f>SUM(I28:I37)</f>
        <v>4072518</v>
      </c>
    </row>
    <row r="39" spans="1:9" ht="15" customHeight="1" x14ac:dyDescent="0.3">
      <c r="A39" s="238" t="s">
        <v>32</v>
      </c>
      <c r="B39" s="239"/>
      <c r="C39" s="239"/>
      <c r="D39" s="239"/>
      <c r="E39" s="239"/>
      <c r="F39" s="239"/>
      <c r="G39" s="19">
        <v>101</v>
      </c>
      <c r="H39" s="20">
        <v>0</v>
      </c>
      <c r="I39" s="20">
        <v>0</v>
      </c>
    </row>
    <row r="40" spans="1:9" x14ac:dyDescent="0.3">
      <c r="A40" s="232" t="s">
        <v>33</v>
      </c>
      <c r="B40" s="233"/>
      <c r="C40" s="233"/>
      <c r="D40" s="233"/>
      <c r="E40" s="233"/>
      <c r="F40" s="233"/>
      <c r="G40" s="21"/>
      <c r="H40" s="22"/>
      <c r="I40" s="22"/>
    </row>
    <row r="41" spans="1:9" ht="12" customHeight="1" x14ac:dyDescent="0.3">
      <c r="A41" s="234" t="s">
        <v>21</v>
      </c>
      <c r="B41" s="235"/>
      <c r="C41" s="235"/>
      <c r="D41" s="235"/>
      <c r="E41" s="235"/>
      <c r="F41" s="235"/>
      <c r="G41" s="23">
        <v>110</v>
      </c>
      <c r="H41" s="15">
        <v>0</v>
      </c>
      <c r="I41" s="15">
        <v>0</v>
      </c>
    </row>
    <row r="42" spans="1:9" ht="12" customHeight="1" x14ac:dyDescent="0.3">
      <c r="A42" s="234" t="s">
        <v>23</v>
      </c>
      <c r="B42" s="235"/>
      <c r="C42" s="235"/>
      <c r="D42" s="235"/>
      <c r="E42" s="235"/>
      <c r="F42" s="235"/>
      <c r="G42" s="19">
        <v>111</v>
      </c>
      <c r="H42" s="364">
        <v>0</v>
      </c>
      <c r="I42" s="364">
        <v>0</v>
      </c>
    </row>
    <row r="43" spans="1:9" ht="12" customHeight="1" x14ac:dyDescent="0.3">
      <c r="A43" s="238" t="s">
        <v>24</v>
      </c>
      <c r="B43" s="239"/>
      <c r="C43" s="239"/>
      <c r="D43" s="239"/>
      <c r="E43" s="239"/>
      <c r="F43" s="239"/>
      <c r="G43" s="19">
        <v>112</v>
      </c>
      <c r="H43" s="364"/>
      <c r="I43" s="364">
        <v>0</v>
      </c>
    </row>
    <row r="44" spans="1:9" ht="12" customHeight="1" x14ac:dyDescent="0.3">
      <c r="A44" s="234" t="s">
        <v>25</v>
      </c>
      <c r="B44" s="235"/>
      <c r="C44" s="235"/>
      <c r="D44" s="235"/>
      <c r="E44" s="235"/>
      <c r="F44" s="235"/>
      <c r="G44" s="19">
        <v>113</v>
      </c>
      <c r="H44" s="364"/>
      <c r="I44" s="364">
        <v>0</v>
      </c>
    </row>
    <row r="45" spans="1:9" ht="12" customHeight="1" x14ac:dyDescent="0.3">
      <c r="A45" s="234" t="s">
        <v>34</v>
      </c>
      <c r="B45" s="235"/>
      <c r="C45" s="235"/>
      <c r="D45" s="235"/>
      <c r="E45" s="235"/>
      <c r="F45" s="235"/>
      <c r="G45" s="19">
        <v>114</v>
      </c>
      <c r="H45" s="364">
        <v>195030</v>
      </c>
      <c r="I45" s="364">
        <v>195030</v>
      </c>
    </row>
    <row r="46" spans="1:9" ht="12" customHeight="1" x14ac:dyDescent="0.3">
      <c r="A46" s="234" t="s">
        <v>35</v>
      </c>
      <c r="B46" s="235"/>
      <c r="C46" s="235"/>
      <c r="D46" s="235"/>
      <c r="E46" s="235"/>
      <c r="F46" s="235"/>
      <c r="G46" s="19">
        <v>115</v>
      </c>
      <c r="H46" s="364"/>
      <c r="I46" s="364">
        <v>0</v>
      </c>
    </row>
    <row r="47" spans="1:9" ht="12" customHeight="1" x14ac:dyDescent="0.3">
      <c r="A47" s="234" t="s">
        <v>36</v>
      </c>
      <c r="B47" s="235"/>
      <c r="C47" s="235"/>
      <c r="D47" s="235"/>
      <c r="E47" s="235"/>
      <c r="F47" s="235"/>
      <c r="G47" s="19">
        <v>116</v>
      </c>
      <c r="H47" s="364"/>
      <c r="I47" s="364" t="s">
        <v>22</v>
      </c>
    </row>
    <row r="48" spans="1:9" ht="12" customHeight="1" x14ac:dyDescent="0.3">
      <c r="A48" s="234" t="s">
        <v>37</v>
      </c>
      <c r="B48" s="235"/>
      <c r="C48" s="235"/>
      <c r="D48" s="235"/>
      <c r="E48" s="235"/>
      <c r="F48" s="235"/>
      <c r="G48" s="19">
        <v>117</v>
      </c>
      <c r="H48" s="364"/>
      <c r="I48" s="364" t="s">
        <v>22</v>
      </c>
    </row>
    <row r="49" spans="1:9" ht="12" customHeight="1" x14ac:dyDescent="0.3">
      <c r="A49" s="234" t="s">
        <v>38</v>
      </c>
      <c r="B49" s="235"/>
      <c r="C49" s="235"/>
      <c r="D49" s="235"/>
      <c r="E49" s="235"/>
      <c r="F49" s="235"/>
      <c r="G49" s="19">
        <v>118</v>
      </c>
      <c r="H49" s="364">
        <v>15439252</v>
      </c>
      <c r="I49" s="364">
        <v>14870084</v>
      </c>
    </row>
    <row r="50" spans="1:9" ht="12" customHeight="1" x14ac:dyDescent="0.3">
      <c r="A50" s="234" t="s">
        <v>39</v>
      </c>
      <c r="B50" s="235"/>
      <c r="C50" s="235"/>
      <c r="D50" s="235"/>
      <c r="E50" s="235"/>
      <c r="F50" s="235"/>
      <c r="G50" s="19">
        <v>119</v>
      </c>
      <c r="H50" s="364"/>
      <c r="I50" s="364"/>
    </row>
    <row r="51" spans="1:9" ht="12" customHeight="1" x14ac:dyDescent="0.3">
      <c r="A51" s="234" t="s">
        <v>40</v>
      </c>
      <c r="B51" s="235"/>
      <c r="C51" s="235"/>
      <c r="D51" s="235"/>
      <c r="E51" s="235"/>
      <c r="F51" s="235"/>
      <c r="G51" s="19">
        <v>120</v>
      </c>
      <c r="H51" s="364">
        <v>2884494</v>
      </c>
      <c r="I51" s="364">
        <v>1851356</v>
      </c>
    </row>
    <row r="52" spans="1:9" ht="12" customHeight="1" x14ac:dyDescent="0.3">
      <c r="A52" s="234" t="s">
        <v>41</v>
      </c>
      <c r="B52" s="235"/>
      <c r="C52" s="235"/>
      <c r="D52" s="235"/>
      <c r="E52" s="235"/>
      <c r="F52" s="235"/>
      <c r="G52" s="19">
        <v>121</v>
      </c>
      <c r="H52" s="364">
        <v>1203920</v>
      </c>
      <c r="I52" s="364">
        <v>1224800</v>
      </c>
    </row>
    <row r="53" spans="1:9" ht="12" customHeight="1" x14ac:dyDescent="0.3">
      <c r="A53" s="234" t="s">
        <v>42</v>
      </c>
      <c r="B53" s="235"/>
      <c r="C53" s="235"/>
      <c r="D53" s="235"/>
      <c r="E53" s="235"/>
      <c r="F53" s="235"/>
      <c r="G53" s="19">
        <v>122</v>
      </c>
      <c r="H53" s="364"/>
      <c r="I53" s="364"/>
    </row>
    <row r="54" spans="1:9" ht="12" customHeight="1" x14ac:dyDescent="0.3">
      <c r="A54" s="234" t="s">
        <v>43</v>
      </c>
      <c r="B54" s="235"/>
      <c r="C54" s="235"/>
      <c r="D54" s="235"/>
      <c r="E54" s="235"/>
      <c r="F54" s="235"/>
      <c r="G54" s="25">
        <v>123</v>
      </c>
      <c r="H54" s="365">
        <v>7328</v>
      </c>
      <c r="I54" s="365">
        <v>7752</v>
      </c>
    </row>
    <row r="55" spans="1:9" x14ac:dyDescent="0.3">
      <c r="A55" s="240" t="s">
        <v>44</v>
      </c>
      <c r="B55" s="241"/>
      <c r="C55" s="241"/>
      <c r="D55" s="241"/>
      <c r="E55" s="241"/>
      <c r="F55" s="241"/>
      <c r="G55" s="27">
        <v>200</v>
      </c>
      <c r="H55" s="18">
        <f>SUM(H41:H54)</f>
        <v>19730024</v>
      </c>
      <c r="I55" s="18">
        <f>SUM(I41:I54)</f>
        <v>18149022</v>
      </c>
    </row>
    <row r="56" spans="1:9" ht="15" thickBot="1" x14ac:dyDescent="0.35">
      <c r="A56" s="242" t="s">
        <v>45</v>
      </c>
      <c r="B56" s="243"/>
      <c r="C56" s="243"/>
      <c r="D56" s="243"/>
      <c r="E56" s="243"/>
      <c r="F56" s="243"/>
      <c r="G56" s="28"/>
      <c r="H56" s="29">
        <f>H38+H55</f>
        <v>23925625</v>
      </c>
      <c r="I56" s="29">
        <f>I38+I55</f>
        <v>22221540</v>
      </c>
    </row>
    <row r="57" spans="1:9" ht="15" thickBot="1" x14ac:dyDescent="0.35"/>
    <row r="58" spans="1:9" ht="34.200000000000003" x14ac:dyDescent="0.3">
      <c r="A58" s="244" t="s">
        <v>46</v>
      </c>
      <c r="B58" s="245"/>
      <c r="C58" s="245"/>
      <c r="D58" s="245"/>
      <c r="E58" s="245"/>
      <c r="F58" s="245"/>
      <c r="G58" s="30" t="s">
        <v>16</v>
      </c>
      <c r="H58" s="30" t="s">
        <v>17</v>
      </c>
      <c r="I58" s="31" t="s">
        <v>18</v>
      </c>
    </row>
    <row r="59" spans="1:9" x14ac:dyDescent="0.3">
      <c r="A59" s="246">
        <v>1</v>
      </c>
      <c r="B59" s="247"/>
      <c r="C59" s="247"/>
      <c r="D59" s="247"/>
      <c r="E59" s="247"/>
      <c r="F59" s="247"/>
      <c r="G59" s="32">
        <v>2</v>
      </c>
      <c r="H59" s="32">
        <v>3</v>
      </c>
      <c r="I59" s="33">
        <v>4</v>
      </c>
    </row>
    <row r="60" spans="1:9" x14ac:dyDescent="0.3">
      <c r="A60" s="248" t="s">
        <v>47</v>
      </c>
      <c r="B60" s="249"/>
      <c r="C60" s="249"/>
      <c r="D60" s="249"/>
      <c r="E60" s="249"/>
      <c r="F60" s="249"/>
      <c r="G60" s="34"/>
      <c r="H60" s="35"/>
      <c r="I60" s="13"/>
    </row>
    <row r="61" spans="1:9" ht="12" customHeight="1" x14ac:dyDescent="0.3">
      <c r="A61" s="234" t="s">
        <v>48</v>
      </c>
      <c r="B61" s="235"/>
      <c r="C61" s="235"/>
      <c r="D61" s="235"/>
      <c r="E61" s="235"/>
      <c r="F61" s="235"/>
      <c r="G61" s="23">
        <v>210</v>
      </c>
      <c r="H61" s="361">
        <v>1200000</v>
      </c>
      <c r="I61" s="361">
        <v>2400000</v>
      </c>
    </row>
    <row r="62" spans="1:9" ht="12" customHeight="1" x14ac:dyDescent="0.3">
      <c r="A62" s="234" t="s">
        <v>23</v>
      </c>
      <c r="B62" s="235"/>
      <c r="C62" s="235"/>
      <c r="D62" s="235"/>
      <c r="E62" s="235"/>
      <c r="F62" s="235"/>
      <c r="G62" s="23">
        <v>211</v>
      </c>
      <c r="H62" s="364"/>
      <c r="I62" s="364"/>
    </row>
    <row r="63" spans="1:9" ht="12" customHeight="1" x14ac:dyDescent="0.3">
      <c r="A63" s="238" t="s">
        <v>49</v>
      </c>
      <c r="B63" s="239"/>
      <c r="C63" s="239"/>
      <c r="D63" s="239"/>
      <c r="E63" s="239"/>
      <c r="F63" s="239"/>
      <c r="G63" s="36">
        <v>212</v>
      </c>
      <c r="H63" s="361">
        <v>184891</v>
      </c>
      <c r="I63" s="361">
        <v>296047</v>
      </c>
    </row>
    <row r="64" spans="1:9" ht="12" customHeight="1" x14ac:dyDescent="0.3">
      <c r="A64" s="238" t="s">
        <v>50</v>
      </c>
      <c r="B64" s="239"/>
      <c r="C64" s="239"/>
      <c r="D64" s="239"/>
      <c r="E64" s="239"/>
      <c r="F64" s="239"/>
      <c r="G64" s="36">
        <v>213</v>
      </c>
      <c r="H64" s="361">
        <v>650845</v>
      </c>
      <c r="I64" s="361">
        <v>576576</v>
      </c>
    </row>
    <row r="65" spans="1:9" ht="12" customHeight="1" x14ac:dyDescent="0.3">
      <c r="A65" s="238" t="s">
        <v>51</v>
      </c>
      <c r="B65" s="239"/>
      <c r="C65" s="239"/>
      <c r="D65" s="239"/>
      <c r="E65" s="239"/>
      <c r="F65" s="239"/>
      <c r="G65" s="36">
        <v>214</v>
      </c>
      <c r="H65" s="361">
        <v>2898</v>
      </c>
      <c r="I65" s="361">
        <v>16818</v>
      </c>
    </row>
    <row r="66" spans="1:9" ht="12" customHeight="1" x14ac:dyDescent="0.3">
      <c r="A66" s="238" t="s">
        <v>52</v>
      </c>
      <c r="B66" s="239"/>
      <c r="C66" s="239"/>
      <c r="D66" s="239"/>
      <c r="E66" s="239"/>
      <c r="F66" s="239"/>
      <c r="G66" s="36">
        <v>215</v>
      </c>
      <c r="H66" s="361">
        <v>222200</v>
      </c>
      <c r="I66" s="361">
        <v>320933</v>
      </c>
    </row>
    <row r="67" spans="1:9" ht="12" customHeight="1" x14ac:dyDescent="0.3">
      <c r="A67" s="238" t="s">
        <v>53</v>
      </c>
      <c r="B67" s="239"/>
      <c r="C67" s="239"/>
      <c r="D67" s="239"/>
      <c r="E67" s="239"/>
      <c r="F67" s="239"/>
      <c r="G67" s="36">
        <v>216</v>
      </c>
      <c r="H67" s="361"/>
      <c r="I67" s="361"/>
    </row>
    <row r="68" spans="1:9" ht="12" customHeight="1" x14ac:dyDescent="0.3">
      <c r="A68" s="238" t="s">
        <v>234</v>
      </c>
      <c r="B68" s="239"/>
      <c r="C68" s="239"/>
      <c r="D68" s="239"/>
      <c r="E68" s="239"/>
      <c r="F68" s="239"/>
      <c r="G68" s="37">
        <v>217</v>
      </c>
      <c r="H68" s="366">
        <v>127337</v>
      </c>
      <c r="I68" s="366">
        <v>186484</v>
      </c>
    </row>
    <row r="69" spans="1:9" x14ac:dyDescent="0.3">
      <c r="A69" s="240" t="s">
        <v>54</v>
      </c>
      <c r="B69" s="241"/>
      <c r="C69" s="241"/>
      <c r="D69" s="241"/>
      <c r="E69" s="241"/>
      <c r="F69" s="241"/>
      <c r="G69" s="27">
        <v>300</v>
      </c>
      <c r="H69" s="18">
        <f>SUM(H61:H68)</f>
        <v>2388171</v>
      </c>
      <c r="I69" s="18">
        <f>SUM(I61:I68)</f>
        <v>3796858</v>
      </c>
    </row>
    <row r="70" spans="1:9" x14ac:dyDescent="0.3">
      <c r="A70" s="238" t="s">
        <v>55</v>
      </c>
      <c r="B70" s="239"/>
      <c r="C70" s="239"/>
      <c r="D70" s="239"/>
      <c r="E70" s="239"/>
      <c r="F70" s="239"/>
      <c r="G70" s="19">
        <v>301</v>
      </c>
      <c r="H70" s="24" t="s">
        <v>22</v>
      </c>
      <c r="I70" s="24" t="s">
        <v>22</v>
      </c>
    </row>
    <row r="71" spans="1:9" x14ac:dyDescent="0.3">
      <c r="A71" s="248" t="s">
        <v>56</v>
      </c>
      <c r="B71" s="249"/>
      <c r="C71" s="249"/>
      <c r="D71" s="249"/>
      <c r="E71" s="249"/>
      <c r="F71" s="249"/>
      <c r="G71" s="38"/>
      <c r="H71" s="39"/>
      <c r="I71" s="39"/>
    </row>
    <row r="72" spans="1:9" ht="12" customHeight="1" x14ac:dyDescent="0.3">
      <c r="A72" s="234" t="s">
        <v>48</v>
      </c>
      <c r="B72" s="235"/>
      <c r="C72" s="235"/>
      <c r="D72" s="235"/>
      <c r="E72" s="235"/>
      <c r="F72" s="235"/>
      <c r="G72" s="23">
        <v>310</v>
      </c>
      <c r="H72" s="361">
        <v>22864236</v>
      </c>
      <c r="I72" s="361">
        <v>19229205</v>
      </c>
    </row>
    <row r="73" spans="1:9" ht="12" customHeight="1" x14ac:dyDescent="0.3">
      <c r="A73" s="234" t="s">
        <v>23</v>
      </c>
      <c r="B73" s="235"/>
      <c r="C73" s="235"/>
      <c r="D73" s="235"/>
      <c r="E73" s="235"/>
      <c r="F73" s="235"/>
      <c r="G73" s="19">
        <v>311</v>
      </c>
      <c r="H73" s="364"/>
      <c r="I73" s="364"/>
    </row>
    <row r="74" spans="1:9" ht="12" customHeight="1" x14ac:dyDescent="0.3">
      <c r="A74" s="234" t="s">
        <v>57</v>
      </c>
      <c r="B74" s="235"/>
      <c r="C74" s="235"/>
      <c r="D74" s="235"/>
      <c r="E74" s="235"/>
      <c r="F74" s="235"/>
      <c r="G74" s="19">
        <v>312</v>
      </c>
      <c r="H74" s="364">
        <v>860676</v>
      </c>
      <c r="I74" s="364">
        <v>488755</v>
      </c>
    </row>
    <row r="75" spans="1:9" ht="12" customHeight="1" x14ac:dyDescent="0.3">
      <c r="A75" s="234" t="s">
        <v>58</v>
      </c>
      <c r="B75" s="235"/>
      <c r="C75" s="235"/>
      <c r="D75" s="235"/>
      <c r="E75" s="235"/>
      <c r="F75" s="235"/>
      <c r="G75" s="19">
        <v>313</v>
      </c>
      <c r="H75" s="364"/>
      <c r="I75" s="364"/>
    </row>
    <row r="76" spans="1:9" ht="12" customHeight="1" x14ac:dyDescent="0.3">
      <c r="A76" s="234" t="s">
        <v>59</v>
      </c>
      <c r="B76" s="235"/>
      <c r="C76" s="235"/>
      <c r="D76" s="235"/>
      <c r="E76" s="235"/>
      <c r="F76" s="235"/>
      <c r="G76" s="19">
        <v>314</v>
      </c>
      <c r="H76" s="364">
        <v>438556</v>
      </c>
      <c r="I76" s="364">
        <v>438556</v>
      </c>
    </row>
    <row r="77" spans="1:9" ht="12" customHeight="1" x14ac:dyDescent="0.3">
      <c r="A77" s="234" t="s">
        <v>60</v>
      </c>
      <c r="B77" s="235"/>
      <c r="C77" s="235"/>
      <c r="D77" s="235"/>
      <c r="E77" s="235"/>
      <c r="F77" s="235"/>
      <c r="G77" s="19">
        <v>315</v>
      </c>
      <c r="H77" s="364">
        <v>501239</v>
      </c>
      <c r="I77" s="364">
        <v>501239</v>
      </c>
    </row>
    <row r="78" spans="1:9" ht="12" customHeight="1" x14ac:dyDescent="0.3">
      <c r="A78" s="234" t="s">
        <v>61</v>
      </c>
      <c r="B78" s="235"/>
      <c r="C78" s="235"/>
      <c r="D78" s="235"/>
      <c r="E78" s="235"/>
      <c r="F78" s="235"/>
      <c r="G78" s="25">
        <v>316</v>
      </c>
      <c r="H78" s="26"/>
      <c r="I78" s="26"/>
    </row>
    <row r="79" spans="1:9" x14ac:dyDescent="0.3">
      <c r="A79" s="240" t="s">
        <v>62</v>
      </c>
      <c r="B79" s="241"/>
      <c r="C79" s="241"/>
      <c r="D79" s="241"/>
      <c r="E79" s="241"/>
      <c r="F79" s="241"/>
      <c r="G79" s="27">
        <v>400</v>
      </c>
      <c r="H79" s="40">
        <f>SUM(H72:H78)</f>
        <v>24664707</v>
      </c>
      <c r="I79" s="40">
        <f>SUM(I72:I78)</f>
        <v>20657755</v>
      </c>
    </row>
    <row r="80" spans="1:9" x14ac:dyDescent="0.3">
      <c r="A80" s="248" t="s">
        <v>63</v>
      </c>
      <c r="B80" s="249"/>
      <c r="C80" s="249"/>
      <c r="D80" s="249"/>
      <c r="E80" s="249"/>
      <c r="F80" s="249"/>
      <c r="G80" s="41"/>
      <c r="H80" s="22"/>
      <c r="I80" s="22"/>
    </row>
    <row r="81" spans="1:9" ht="12" customHeight="1" x14ac:dyDescent="0.3">
      <c r="A81" s="234" t="s">
        <v>64</v>
      </c>
      <c r="B81" s="235"/>
      <c r="C81" s="235"/>
      <c r="D81" s="235"/>
      <c r="E81" s="235"/>
      <c r="F81" s="235"/>
      <c r="G81" s="23">
        <v>410</v>
      </c>
      <c r="H81" s="361">
        <v>99100</v>
      </c>
      <c r="I81" s="361">
        <v>99100</v>
      </c>
    </row>
    <row r="82" spans="1:9" ht="12" customHeight="1" x14ac:dyDescent="0.3">
      <c r="A82" s="234" t="s">
        <v>65</v>
      </c>
      <c r="B82" s="235"/>
      <c r="C82" s="235"/>
      <c r="D82" s="235"/>
      <c r="E82" s="235"/>
      <c r="F82" s="235"/>
      <c r="G82" s="19">
        <v>411</v>
      </c>
      <c r="H82" s="24"/>
      <c r="I82" s="24"/>
    </row>
    <row r="83" spans="1:9" ht="12" customHeight="1" x14ac:dyDescent="0.3">
      <c r="A83" s="234" t="s">
        <v>66</v>
      </c>
      <c r="B83" s="235"/>
      <c r="C83" s="235"/>
      <c r="D83" s="235"/>
      <c r="E83" s="235"/>
      <c r="F83" s="235"/>
      <c r="G83" s="23">
        <v>412</v>
      </c>
      <c r="H83" s="24"/>
      <c r="I83" s="24"/>
    </row>
    <row r="84" spans="1:9" ht="12" customHeight="1" x14ac:dyDescent="0.3">
      <c r="A84" s="234" t="s">
        <v>67</v>
      </c>
      <c r="B84" s="235"/>
      <c r="C84" s="235"/>
      <c r="D84" s="235"/>
      <c r="E84" s="235"/>
      <c r="F84" s="235"/>
      <c r="G84" s="23">
        <v>413</v>
      </c>
      <c r="H84" s="24">
        <v>5874002</v>
      </c>
      <c r="I84" s="24">
        <v>5874024</v>
      </c>
    </row>
    <row r="85" spans="1:9" ht="12" customHeight="1" x14ac:dyDescent="0.3">
      <c r="A85" s="234" t="s">
        <v>68</v>
      </c>
      <c r="B85" s="235"/>
      <c r="C85" s="235"/>
      <c r="D85" s="235"/>
      <c r="E85" s="235"/>
      <c r="F85" s="235"/>
      <c r="G85" s="42">
        <v>414</v>
      </c>
      <c r="H85" s="26">
        <v>-9100356</v>
      </c>
      <c r="I85" s="26">
        <v>-8206197</v>
      </c>
    </row>
    <row r="86" spans="1:9" ht="25.5" customHeight="1" x14ac:dyDescent="0.3">
      <c r="A86" s="240" t="s">
        <v>69</v>
      </c>
      <c r="B86" s="241"/>
      <c r="C86" s="241"/>
      <c r="D86" s="241"/>
      <c r="E86" s="241"/>
      <c r="F86" s="241"/>
      <c r="G86" s="43">
        <v>420</v>
      </c>
      <c r="H86" s="18">
        <f>SUM(H81:H85)</f>
        <v>-3127254</v>
      </c>
      <c r="I86" s="18">
        <f>SUM(I81:I85)</f>
        <v>-2233073</v>
      </c>
    </row>
    <row r="87" spans="1:9" x14ac:dyDescent="0.3">
      <c r="A87" s="234" t="s">
        <v>70</v>
      </c>
      <c r="B87" s="235"/>
      <c r="C87" s="235"/>
      <c r="D87" s="235"/>
      <c r="E87" s="235"/>
      <c r="F87" s="235"/>
      <c r="G87" s="25">
        <v>421</v>
      </c>
      <c r="H87" s="26">
        <v>0</v>
      </c>
      <c r="I87" s="26">
        <v>0</v>
      </c>
    </row>
    <row r="88" spans="1:9" x14ac:dyDescent="0.3">
      <c r="A88" s="253" t="s">
        <v>71</v>
      </c>
      <c r="B88" s="254"/>
      <c r="C88" s="254"/>
      <c r="D88" s="254"/>
      <c r="E88" s="254"/>
      <c r="F88" s="254"/>
      <c r="G88" s="27">
        <v>500</v>
      </c>
      <c r="H88" s="18">
        <f>H86+H87</f>
        <v>-3127254</v>
      </c>
      <c r="I88" s="18">
        <f>I86+I87</f>
        <v>-2233073</v>
      </c>
    </row>
    <row r="89" spans="1:9" x14ac:dyDescent="0.3">
      <c r="A89" s="255" t="s">
        <v>72</v>
      </c>
      <c r="B89" s="256"/>
      <c r="C89" s="256"/>
      <c r="D89" s="256"/>
      <c r="E89" s="256"/>
      <c r="F89" s="256"/>
      <c r="G89" s="44"/>
      <c r="H89" s="45">
        <f>H69+H79+H88+1</f>
        <v>23925625</v>
      </c>
      <c r="I89" s="45">
        <f>I69+I79+I88</f>
        <v>22221540</v>
      </c>
    </row>
    <row r="90" spans="1:9" ht="15.75" customHeight="1" thickBot="1" x14ac:dyDescent="0.35">
      <c r="A90" s="367" t="s">
        <v>73</v>
      </c>
      <c r="B90" s="368"/>
      <c r="C90" s="368"/>
      <c r="D90" s="368"/>
      <c r="E90" s="368"/>
      <c r="F90" s="369"/>
      <c r="G90" s="370"/>
      <c r="H90" s="371">
        <f>H56-H52-H69-H79</f>
        <v>-4331173</v>
      </c>
      <c r="I90" s="371">
        <f>I56-I52-I69-I79</f>
        <v>-3457873</v>
      </c>
    </row>
    <row r="91" spans="1:9" ht="15.75" customHeight="1" thickBot="1" x14ac:dyDescent="0.35">
      <c r="A91" s="257" t="s">
        <v>74</v>
      </c>
      <c r="B91" s="258"/>
      <c r="C91" s="258"/>
      <c r="D91" s="258"/>
      <c r="E91" s="258"/>
      <c r="F91" s="259"/>
      <c r="G91" s="46"/>
      <c r="H91" s="47">
        <v>99100</v>
      </c>
      <c r="I91" s="47">
        <v>99100</v>
      </c>
    </row>
    <row r="92" spans="1:9" ht="15.75" customHeight="1" thickBot="1" x14ac:dyDescent="0.35">
      <c r="A92" s="250" t="s">
        <v>75</v>
      </c>
      <c r="B92" s="251"/>
      <c r="C92" s="251"/>
      <c r="D92" s="251"/>
      <c r="E92" s="251"/>
      <c r="F92" s="252"/>
      <c r="G92" s="48"/>
      <c r="H92" s="49">
        <f>(H90/H91)</f>
        <v>-43.705075681130168</v>
      </c>
      <c r="I92" s="49">
        <f>(I90/I91)</f>
        <v>-34.8927648839556</v>
      </c>
    </row>
    <row r="93" spans="1:9" x14ac:dyDescent="0.3">
      <c r="A93" s="50"/>
      <c r="B93" s="50"/>
      <c r="C93" s="50"/>
      <c r="D93" s="50"/>
      <c r="E93" s="50"/>
      <c r="F93" s="50"/>
      <c r="G93" s="51"/>
      <c r="H93" s="159"/>
      <c r="I93" s="159"/>
    </row>
    <row r="94" spans="1:9" x14ac:dyDescent="0.3">
      <c r="H94" s="106"/>
      <c r="I94" s="106"/>
    </row>
    <row r="95" spans="1:9" ht="15" customHeight="1" x14ac:dyDescent="0.3">
      <c r="A95" s="52" t="s">
        <v>76</v>
      </c>
      <c r="B95" s="1"/>
      <c r="C95" s="223" t="s">
        <v>77</v>
      </c>
      <c r="D95" s="223"/>
      <c r="E95" s="223"/>
      <c r="F95" s="223"/>
      <c r="G95" s="1"/>
      <c r="H95" s="53"/>
      <c r="I95" s="53"/>
    </row>
    <row r="96" spans="1:9" x14ac:dyDescent="0.3">
      <c r="A96" s="1"/>
      <c r="B96" s="1"/>
      <c r="C96" s="260" t="s">
        <v>78</v>
      </c>
      <c r="D96" s="260"/>
      <c r="E96" s="260"/>
      <c r="F96" s="1"/>
      <c r="G96" s="1"/>
      <c r="H96" s="260" t="s">
        <v>79</v>
      </c>
      <c r="I96" s="260"/>
    </row>
    <row r="97" spans="1:9" x14ac:dyDescent="0.3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3">
      <c r="A98" s="1"/>
      <c r="B98" s="1"/>
      <c r="C98" s="1"/>
      <c r="D98" s="1"/>
      <c r="E98" s="1"/>
      <c r="F98" s="1"/>
      <c r="G98" s="1"/>
      <c r="H98" s="1"/>
      <c r="I98" s="1"/>
    </row>
    <row r="99" spans="1:9" ht="15" customHeight="1" x14ac:dyDescent="0.3">
      <c r="A99" s="54" t="s">
        <v>80</v>
      </c>
      <c r="B99" s="1"/>
      <c r="C99" s="223" t="s">
        <v>81</v>
      </c>
      <c r="D99" s="223"/>
      <c r="E99" s="223"/>
      <c r="F99" s="223"/>
      <c r="G99" s="1"/>
      <c r="H99" s="53"/>
      <c r="I99" s="53"/>
    </row>
    <row r="100" spans="1:9" x14ac:dyDescent="0.3">
      <c r="A100" s="1"/>
      <c r="B100" s="1"/>
      <c r="C100" s="260" t="s">
        <v>78</v>
      </c>
      <c r="D100" s="260"/>
      <c r="E100" s="260"/>
      <c r="F100" s="1"/>
      <c r="G100" s="1"/>
      <c r="H100" s="260" t="s">
        <v>79</v>
      </c>
      <c r="I100" s="260"/>
    </row>
  </sheetData>
  <mergeCells count="84">
    <mergeCell ref="C95:F95"/>
    <mergeCell ref="C96:E96"/>
    <mergeCell ref="H96:I96"/>
    <mergeCell ref="C99:F99"/>
    <mergeCell ref="C100:E100"/>
    <mergeCell ref="H100:I100"/>
    <mergeCell ref="A92:F92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80:F80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68:F68"/>
    <mergeCell ref="A56:F56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55:F55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43:F43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31:F31"/>
    <mergeCell ref="C18:I18"/>
    <mergeCell ref="A19:H19"/>
    <mergeCell ref="E21:I21"/>
    <mergeCell ref="A23:I23"/>
    <mergeCell ref="H24:I24"/>
    <mergeCell ref="A25:F25"/>
    <mergeCell ref="A26:F26"/>
    <mergeCell ref="A27:F27"/>
    <mergeCell ref="A28:F28"/>
    <mergeCell ref="A29:F29"/>
    <mergeCell ref="A30:F30"/>
    <mergeCell ref="E16:I16"/>
    <mergeCell ref="D2:I2"/>
    <mergeCell ref="B4:H4"/>
    <mergeCell ref="B6:H6"/>
    <mergeCell ref="E12:I12"/>
    <mergeCell ref="E14:I14"/>
  </mergeCells>
  <pageMargins left="0.70866141732283472" right="0" top="0.74803149606299213" bottom="0.74803149606299213" header="0.31496062992125984" footer="0.31496062992125984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9"/>
  <sheetViews>
    <sheetView topLeftCell="A13" workbookViewId="0">
      <selection activeCell="K37" sqref="K37"/>
    </sheetView>
  </sheetViews>
  <sheetFormatPr defaultRowHeight="13.8" x14ac:dyDescent="0.25"/>
  <cols>
    <col min="1" max="2" width="8.88671875" style="162"/>
    <col min="3" max="3" width="49.109375" style="162" customWidth="1"/>
    <col min="4" max="4" width="8.88671875" style="162"/>
    <col min="5" max="5" width="15" style="162" customWidth="1"/>
    <col min="6" max="6" width="15.44140625" style="162" customWidth="1"/>
    <col min="7" max="16384" width="8.88671875" style="162"/>
  </cols>
  <sheetData>
    <row r="1" spans="1:6" ht="69.599999999999994" customHeight="1" x14ac:dyDescent="0.25">
      <c r="D1" s="262" t="s">
        <v>0</v>
      </c>
      <c r="E1" s="263"/>
      <c r="F1" s="263"/>
    </row>
    <row r="2" spans="1:6" ht="6.6" customHeight="1" x14ac:dyDescent="0.25"/>
    <row r="3" spans="1:6" x14ac:dyDescent="0.25">
      <c r="A3" s="166" t="s">
        <v>3</v>
      </c>
      <c r="B3" s="167"/>
      <c r="C3" s="168" t="s">
        <v>83</v>
      </c>
      <c r="D3" s="167"/>
      <c r="F3" s="167"/>
    </row>
    <row r="4" spans="1:6" x14ac:dyDescent="0.25">
      <c r="A4" s="264" t="s">
        <v>5</v>
      </c>
      <c r="B4" s="264"/>
      <c r="C4" s="169" t="str">
        <f>Баланс!E10</f>
        <v>полугодовая</v>
      </c>
      <c r="D4" s="167"/>
      <c r="E4" s="167"/>
      <c r="F4" s="167"/>
    </row>
    <row r="5" spans="1:6" x14ac:dyDescent="0.25">
      <c r="A5" s="264" t="s">
        <v>6</v>
      </c>
      <c r="B5" s="264"/>
      <c r="C5" s="168" t="str">
        <f>Баланс!E12</f>
        <v>организации публичного интереса по результатам за январь по 30 июня 2019 года</v>
      </c>
      <c r="D5" s="168"/>
      <c r="E5" s="168"/>
      <c r="F5" s="168"/>
    </row>
    <row r="6" spans="1:6" ht="27" customHeight="1" x14ac:dyDescent="0.25">
      <c r="A6" s="265" t="s">
        <v>7</v>
      </c>
      <c r="B6" s="265"/>
      <c r="C6" s="170" t="s">
        <v>82</v>
      </c>
      <c r="D6" s="170"/>
      <c r="E6" s="170"/>
      <c r="F6" s="170"/>
    </row>
    <row r="7" spans="1:6" x14ac:dyDescent="0.25">
      <c r="A7" s="167"/>
      <c r="B7" s="167"/>
      <c r="C7" s="167"/>
      <c r="D7" s="167"/>
      <c r="E7" s="167"/>
      <c r="F7" s="167"/>
    </row>
    <row r="8" spans="1:6" x14ac:dyDescent="0.25">
      <c r="A8" s="264" t="s">
        <v>8</v>
      </c>
      <c r="B8" s="264"/>
      <c r="C8" s="168" t="str">
        <f>Баланс!E16</f>
        <v>ежегодно не позднее 14 августа  года, следующего за отчетным</v>
      </c>
      <c r="D8" s="168"/>
      <c r="E8" s="168"/>
      <c r="F8" s="168"/>
    </row>
    <row r="9" spans="1:6" x14ac:dyDescent="0.25">
      <c r="A9" s="168" t="s">
        <v>235</v>
      </c>
      <c r="B9" s="168"/>
      <c r="C9" s="168"/>
      <c r="D9" s="168"/>
      <c r="E9" s="168"/>
      <c r="F9" s="168"/>
    </row>
    <row r="10" spans="1:6" x14ac:dyDescent="0.25">
      <c r="A10" s="261" t="s">
        <v>84</v>
      </c>
      <c r="B10" s="261"/>
      <c r="C10" s="261"/>
      <c r="D10" s="261"/>
      <c r="E10" s="261"/>
      <c r="F10" s="261"/>
    </row>
    <row r="11" spans="1:6" ht="10.199999999999999" customHeight="1" x14ac:dyDescent="0.25">
      <c r="A11" s="168"/>
      <c r="B11" s="168"/>
      <c r="C11" s="168"/>
      <c r="D11" s="168"/>
      <c r="E11" s="168"/>
      <c r="F11" s="168"/>
    </row>
    <row r="12" spans="1:6" x14ac:dyDescent="0.25">
      <c r="A12" s="261" t="s">
        <v>12</v>
      </c>
      <c r="B12" s="261"/>
      <c r="C12" s="267" t="s">
        <v>13</v>
      </c>
      <c r="D12" s="267"/>
      <c r="E12" s="267"/>
      <c r="F12" s="267"/>
    </row>
    <row r="13" spans="1:6" ht="8.4" customHeight="1" x14ac:dyDescent="0.25">
      <c r="A13" s="168"/>
      <c r="B13" s="168"/>
      <c r="C13" s="171"/>
      <c r="D13" s="171"/>
      <c r="E13" s="171"/>
      <c r="F13" s="171"/>
    </row>
    <row r="14" spans="1:6" ht="10.8" customHeight="1" x14ac:dyDescent="0.25">
      <c r="A14" s="268" t="str">
        <f>Баланс!A23</f>
        <v>за период с января по 30 июня 2019 года</v>
      </c>
      <c r="B14" s="268"/>
      <c r="C14" s="268"/>
      <c r="D14" s="168"/>
      <c r="E14" s="168"/>
      <c r="F14" s="168"/>
    </row>
    <row r="15" spans="1:6" ht="15" customHeight="1" thickBot="1" x14ac:dyDescent="0.3">
      <c r="A15" s="168"/>
      <c r="B15" s="168"/>
      <c r="C15" s="168"/>
      <c r="D15" s="168"/>
      <c r="E15" s="168"/>
      <c r="F15" s="172" t="s">
        <v>14</v>
      </c>
    </row>
    <row r="16" spans="1:6" ht="37.799999999999997" x14ac:dyDescent="0.25">
      <c r="A16" s="173" t="s">
        <v>85</v>
      </c>
      <c r="B16" s="174"/>
      <c r="C16" s="175"/>
      <c r="D16" s="176" t="s">
        <v>16</v>
      </c>
      <c r="E16" s="176" t="s">
        <v>86</v>
      </c>
      <c r="F16" s="177" t="s">
        <v>243</v>
      </c>
    </row>
    <row r="17" spans="1:6" x14ac:dyDescent="0.25">
      <c r="A17" s="269">
        <v>1</v>
      </c>
      <c r="B17" s="269"/>
      <c r="C17" s="269"/>
      <c r="D17" s="178">
        <v>2</v>
      </c>
      <c r="E17" s="178">
        <v>3</v>
      </c>
      <c r="F17" s="179">
        <v>4</v>
      </c>
    </row>
    <row r="18" spans="1:6" ht="12" customHeight="1" x14ac:dyDescent="0.25">
      <c r="A18" s="270" t="s">
        <v>88</v>
      </c>
      <c r="B18" s="270"/>
      <c r="C18" s="270"/>
      <c r="D18" s="180">
        <v>10</v>
      </c>
      <c r="E18" s="181">
        <v>2923051</v>
      </c>
      <c r="F18" s="182">
        <v>3107809</v>
      </c>
    </row>
    <row r="19" spans="1:6" ht="13.2" customHeight="1" x14ac:dyDescent="0.25">
      <c r="A19" s="271" t="s">
        <v>89</v>
      </c>
      <c r="B19" s="271"/>
      <c r="C19" s="271"/>
      <c r="D19" s="180">
        <v>11</v>
      </c>
      <c r="E19" s="183">
        <v>1807009</v>
      </c>
      <c r="F19" s="182">
        <v>1506500</v>
      </c>
    </row>
    <row r="20" spans="1:6" ht="12" customHeight="1" x14ac:dyDescent="0.25">
      <c r="A20" s="272" t="s">
        <v>90</v>
      </c>
      <c r="B20" s="272"/>
      <c r="C20" s="272"/>
      <c r="D20" s="184">
        <v>12</v>
      </c>
      <c r="E20" s="185">
        <f>E18-E19</f>
        <v>1116042</v>
      </c>
      <c r="F20" s="186">
        <f>F18-F19</f>
        <v>1601309</v>
      </c>
    </row>
    <row r="21" spans="1:6" ht="12" customHeight="1" x14ac:dyDescent="0.25">
      <c r="A21" s="271" t="s">
        <v>91</v>
      </c>
      <c r="B21" s="271"/>
      <c r="C21" s="271"/>
      <c r="D21" s="180">
        <v>13</v>
      </c>
      <c r="E21" s="181">
        <v>917202</v>
      </c>
      <c r="F21" s="182">
        <v>1115616</v>
      </c>
    </row>
    <row r="22" spans="1:6" ht="12" customHeight="1" x14ac:dyDescent="0.25">
      <c r="A22" s="270" t="s">
        <v>92</v>
      </c>
      <c r="B22" s="270"/>
      <c r="C22" s="270"/>
      <c r="D22" s="180">
        <v>14</v>
      </c>
      <c r="E22" s="181">
        <v>217189</v>
      </c>
      <c r="F22" s="182">
        <v>225505</v>
      </c>
    </row>
    <row r="23" spans="1:6" ht="12" customHeight="1" x14ac:dyDescent="0.25">
      <c r="A23" s="273" t="s">
        <v>93</v>
      </c>
      <c r="B23" s="273"/>
      <c r="C23" s="273"/>
      <c r="D23" s="180">
        <v>15</v>
      </c>
      <c r="E23" s="183">
        <v>262144</v>
      </c>
      <c r="F23" s="182">
        <v>166368</v>
      </c>
    </row>
    <row r="24" spans="1:6" ht="12" customHeight="1" x14ac:dyDescent="0.25">
      <c r="A24" s="273" t="s">
        <v>94</v>
      </c>
      <c r="B24" s="273"/>
      <c r="C24" s="273"/>
      <c r="D24" s="187">
        <v>16</v>
      </c>
      <c r="E24" s="181">
        <v>227230</v>
      </c>
      <c r="F24" s="182">
        <v>85830</v>
      </c>
    </row>
    <row r="25" spans="1:6" ht="12" customHeight="1" x14ac:dyDescent="0.25">
      <c r="A25" s="266" t="s">
        <v>95</v>
      </c>
      <c r="B25" s="266"/>
      <c r="C25" s="266"/>
      <c r="D25" s="184">
        <v>20</v>
      </c>
      <c r="E25" s="185">
        <f>E20+E24-E21-E22-E23</f>
        <v>-53263</v>
      </c>
      <c r="F25" s="188">
        <f>F20+F24-F21-F22-F23</f>
        <v>179650</v>
      </c>
    </row>
    <row r="26" spans="1:6" ht="12" customHeight="1" x14ac:dyDescent="0.25">
      <c r="A26" s="270" t="s">
        <v>96</v>
      </c>
      <c r="B26" s="270"/>
      <c r="C26" s="270"/>
      <c r="D26" s="180">
        <v>21</v>
      </c>
      <c r="E26" s="181">
        <v>423</v>
      </c>
      <c r="F26" s="189">
        <v>2635</v>
      </c>
    </row>
    <row r="27" spans="1:6" ht="12" customHeight="1" x14ac:dyDescent="0.25">
      <c r="A27" s="270" t="s">
        <v>97</v>
      </c>
      <c r="B27" s="270"/>
      <c r="C27" s="270"/>
      <c r="D27" s="180">
        <v>22</v>
      </c>
      <c r="E27" s="181">
        <v>840602</v>
      </c>
      <c r="F27" s="182">
        <v>968872</v>
      </c>
    </row>
    <row r="28" spans="1:6" ht="27" customHeight="1" x14ac:dyDescent="0.25">
      <c r="A28" s="270" t="s">
        <v>98</v>
      </c>
      <c r="B28" s="270"/>
      <c r="C28" s="270"/>
      <c r="D28" s="180">
        <v>23</v>
      </c>
      <c r="E28" s="181" t="s">
        <v>22</v>
      </c>
      <c r="F28" s="189" t="s">
        <v>22</v>
      </c>
    </row>
    <row r="29" spans="1:6" ht="12" customHeight="1" x14ac:dyDescent="0.25">
      <c r="A29" s="270" t="s">
        <v>99</v>
      </c>
      <c r="B29" s="270"/>
      <c r="C29" s="270"/>
      <c r="D29" s="180">
        <v>24</v>
      </c>
      <c r="E29" s="181" t="s">
        <v>22</v>
      </c>
      <c r="F29" s="189" t="s">
        <v>22</v>
      </c>
    </row>
    <row r="30" spans="1:6" ht="12" customHeight="1" x14ac:dyDescent="0.25">
      <c r="A30" s="270" t="s">
        <v>100</v>
      </c>
      <c r="B30" s="270"/>
      <c r="C30" s="270"/>
      <c r="D30" s="180">
        <v>25</v>
      </c>
      <c r="E30" s="181" t="s">
        <v>22</v>
      </c>
      <c r="F30" s="189" t="s">
        <v>22</v>
      </c>
    </row>
    <row r="31" spans="1:6" ht="12" customHeight="1" x14ac:dyDescent="0.25">
      <c r="A31" s="272" t="s">
        <v>101</v>
      </c>
      <c r="B31" s="272"/>
      <c r="C31" s="272"/>
      <c r="D31" s="190">
        <v>100</v>
      </c>
      <c r="E31" s="185">
        <f>E25-E27+E26</f>
        <v>-893442</v>
      </c>
      <c r="F31" s="186">
        <f>F25-F27+F26</f>
        <v>-786587</v>
      </c>
    </row>
    <row r="32" spans="1:6" ht="12" customHeight="1" x14ac:dyDescent="0.25">
      <c r="A32" s="270" t="s">
        <v>102</v>
      </c>
      <c r="B32" s="270"/>
      <c r="C32" s="270"/>
      <c r="D32" s="178">
        <v>101</v>
      </c>
      <c r="E32" s="181">
        <v>600</v>
      </c>
      <c r="F32" s="182">
        <v>1555</v>
      </c>
    </row>
    <row r="33" spans="1:6" ht="25.5" customHeight="1" x14ac:dyDescent="0.25">
      <c r="A33" s="272" t="s">
        <v>103</v>
      </c>
      <c r="B33" s="272"/>
      <c r="C33" s="272"/>
      <c r="D33" s="190">
        <v>200</v>
      </c>
      <c r="E33" s="185">
        <f>E31-E32</f>
        <v>-894042</v>
      </c>
      <c r="F33" s="186">
        <f>F31-F32</f>
        <v>-788142</v>
      </c>
    </row>
    <row r="34" spans="1:6" ht="12" customHeight="1" x14ac:dyDescent="0.25">
      <c r="A34" s="270" t="s">
        <v>104</v>
      </c>
      <c r="B34" s="270"/>
      <c r="C34" s="270"/>
      <c r="D34" s="178">
        <v>201</v>
      </c>
      <c r="E34" s="181" t="s">
        <v>22</v>
      </c>
      <c r="F34" s="191" t="s">
        <v>22</v>
      </c>
    </row>
    <row r="35" spans="1:6" ht="12" customHeight="1" x14ac:dyDescent="0.25">
      <c r="A35" s="272" t="s">
        <v>105</v>
      </c>
      <c r="B35" s="272"/>
      <c r="C35" s="272"/>
      <c r="D35" s="190">
        <v>300</v>
      </c>
      <c r="E35" s="185">
        <f>E33</f>
        <v>-894042</v>
      </c>
      <c r="F35" s="191">
        <f>F33</f>
        <v>-788142</v>
      </c>
    </row>
    <row r="36" spans="1:6" ht="12" customHeight="1" x14ac:dyDescent="0.25">
      <c r="A36" s="270" t="s">
        <v>106</v>
      </c>
      <c r="B36" s="270"/>
      <c r="C36" s="270"/>
      <c r="D36" s="192"/>
      <c r="E36" s="181" t="s">
        <v>22</v>
      </c>
      <c r="F36" s="189" t="s">
        <v>22</v>
      </c>
    </row>
    <row r="37" spans="1:6" ht="12" customHeight="1" x14ac:dyDescent="0.25">
      <c r="A37" s="270" t="s">
        <v>107</v>
      </c>
      <c r="B37" s="270"/>
      <c r="C37" s="270"/>
      <c r="D37" s="192"/>
      <c r="E37" s="181" t="s">
        <v>22</v>
      </c>
      <c r="F37" s="189" t="s">
        <v>22</v>
      </c>
    </row>
    <row r="38" spans="1:6" ht="12" customHeight="1" x14ac:dyDescent="0.25">
      <c r="A38" s="272" t="s">
        <v>108</v>
      </c>
      <c r="B38" s="272"/>
      <c r="C38" s="272"/>
      <c r="D38" s="190">
        <v>400</v>
      </c>
      <c r="E38" s="181" t="s">
        <v>22</v>
      </c>
      <c r="F38" s="189" t="s">
        <v>22</v>
      </c>
    </row>
    <row r="39" spans="1:6" ht="12" customHeight="1" x14ac:dyDescent="0.25">
      <c r="A39" s="270" t="s">
        <v>109</v>
      </c>
      <c r="B39" s="270"/>
      <c r="C39" s="270"/>
      <c r="D39" s="192"/>
      <c r="E39" s="193" t="s">
        <v>22</v>
      </c>
      <c r="F39" s="182"/>
    </row>
    <row r="40" spans="1:6" ht="12" customHeight="1" x14ac:dyDescent="0.25">
      <c r="A40" s="270" t="s">
        <v>110</v>
      </c>
      <c r="B40" s="270"/>
      <c r="C40" s="270"/>
      <c r="D40" s="178">
        <v>410</v>
      </c>
      <c r="E40" s="181" t="s">
        <v>22</v>
      </c>
      <c r="F40" s="189" t="s">
        <v>22</v>
      </c>
    </row>
    <row r="41" spans="1:6" ht="12" customHeight="1" x14ac:dyDescent="0.25">
      <c r="A41" s="270" t="s">
        <v>111</v>
      </c>
      <c r="B41" s="270"/>
      <c r="C41" s="270"/>
      <c r="D41" s="178">
        <v>411</v>
      </c>
      <c r="E41" s="181" t="s">
        <v>22</v>
      </c>
      <c r="F41" s="189" t="s">
        <v>22</v>
      </c>
    </row>
    <row r="42" spans="1:6" ht="25.5" customHeight="1" x14ac:dyDescent="0.25">
      <c r="A42" s="270" t="s">
        <v>112</v>
      </c>
      <c r="B42" s="270"/>
      <c r="C42" s="270"/>
      <c r="D42" s="178">
        <v>412</v>
      </c>
      <c r="E42" s="181" t="s">
        <v>22</v>
      </c>
      <c r="F42" s="189" t="s">
        <v>22</v>
      </c>
    </row>
    <row r="43" spans="1:6" ht="12" customHeight="1" x14ac:dyDescent="0.25">
      <c r="A43" s="270" t="s">
        <v>113</v>
      </c>
      <c r="B43" s="270"/>
      <c r="C43" s="270"/>
      <c r="D43" s="178">
        <v>413</v>
      </c>
      <c r="E43" s="181" t="s">
        <v>22</v>
      </c>
      <c r="F43" s="189" t="s">
        <v>22</v>
      </c>
    </row>
    <row r="44" spans="1:6" ht="24.6" customHeight="1" x14ac:dyDescent="0.25">
      <c r="A44" s="270" t="s">
        <v>114</v>
      </c>
      <c r="B44" s="270"/>
      <c r="C44" s="270"/>
      <c r="D44" s="178">
        <v>414</v>
      </c>
      <c r="E44" s="181" t="s">
        <v>22</v>
      </c>
      <c r="F44" s="189" t="s">
        <v>22</v>
      </c>
    </row>
    <row r="45" spans="1:6" ht="12" customHeight="1" x14ac:dyDescent="0.25">
      <c r="A45" s="270" t="s">
        <v>115</v>
      </c>
      <c r="B45" s="270"/>
      <c r="C45" s="270"/>
      <c r="D45" s="178">
        <v>415</v>
      </c>
      <c r="E45" s="181" t="s">
        <v>22</v>
      </c>
      <c r="F45" s="189" t="s">
        <v>22</v>
      </c>
    </row>
    <row r="46" spans="1:6" ht="12" customHeight="1" x14ac:dyDescent="0.25">
      <c r="A46" s="270" t="s">
        <v>116</v>
      </c>
      <c r="B46" s="270"/>
      <c r="C46" s="270"/>
      <c r="D46" s="178">
        <v>416</v>
      </c>
      <c r="E46" s="181" t="s">
        <v>22</v>
      </c>
      <c r="F46" s="189" t="s">
        <v>22</v>
      </c>
    </row>
    <row r="47" spans="1:6" ht="12" customHeight="1" x14ac:dyDescent="0.25">
      <c r="A47" s="270" t="s">
        <v>117</v>
      </c>
      <c r="B47" s="270"/>
      <c r="C47" s="270"/>
      <c r="D47" s="178">
        <v>417</v>
      </c>
      <c r="E47" s="181" t="s">
        <v>22</v>
      </c>
      <c r="F47" s="189" t="s">
        <v>22</v>
      </c>
    </row>
    <row r="48" spans="1:6" ht="12" customHeight="1" x14ac:dyDescent="0.25">
      <c r="A48" s="270" t="s">
        <v>118</v>
      </c>
      <c r="B48" s="270"/>
      <c r="C48" s="270"/>
      <c r="D48" s="178">
        <v>418</v>
      </c>
      <c r="E48" s="181" t="s">
        <v>22</v>
      </c>
      <c r="F48" s="189" t="s">
        <v>22</v>
      </c>
    </row>
    <row r="49" spans="1:6" ht="12" customHeight="1" x14ac:dyDescent="0.25">
      <c r="A49" s="270" t="s">
        <v>119</v>
      </c>
      <c r="B49" s="270"/>
      <c r="C49" s="270"/>
      <c r="D49" s="178">
        <v>419</v>
      </c>
      <c r="E49" s="181" t="s">
        <v>22</v>
      </c>
      <c r="F49" s="189" t="s">
        <v>22</v>
      </c>
    </row>
    <row r="50" spans="1:6" ht="12" customHeight="1" x14ac:dyDescent="0.25">
      <c r="A50" s="270" t="s">
        <v>120</v>
      </c>
      <c r="B50" s="270"/>
      <c r="C50" s="270"/>
      <c r="D50" s="178">
        <v>420</v>
      </c>
      <c r="E50" s="181" t="s">
        <v>22</v>
      </c>
      <c r="F50" s="189" t="s">
        <v>22</v>
      </c>
    </row>
    <row r="51" spans="1:6" ht="14.4" thickBot="1" x14ac:dyDescent="0.3">
      <c r="A51" s="275" t="s">
        <v>121</v>
      </c>
      <c r="B51" s="275"/>
      <c r="C51" s="275"/>
      <c r="D51" s="194">
        <v>500</v>
      </c>
      <c r="E51" s="195">
        <f>E35</f>
        <v>-894042</v>
      </c>
      <c r="F51" s="196">
        <f>F35</f>
        <v>-788142</v>
      </c>
    </row>
    <row r="52" spans="1:6" ht="12" customHeight="1" x14ac:dyDescent="0.25">
      <c r="A52" s="270" t="s">
        <v>122</v>
      </c>
      <c r="B52" s="270"/>
      <c r="C52" s="270"/>
      <c r="D52" s="197"/>
      <c r="E52" s="198">
        <v>0</v>
      </c>
      <c r="F52" s="199"/>
    </row>
    <row r="53" spans="1:6" ht="12" customHeight="1" x14ac:dyDescent="0.25">
      <c r="A53" s="270" t="s">
        <v>123</v>
      </c>
      <c r="B53" s="270"/>
      <c r="C53" s="270"/>
      <c r="D53" s="192"/>
      <c r="E53" s="198">
        <v>0</v>
      </c>
      <c r="F53" s="199"/>
    </row>
    <row r="54" spans="1:6" ht="12" customHeight="1" x14ac:dyDescent="0.25">
      <c r="A54" s="270" t="s">
        <v>124</v>
      </c>
      <c r="B54" s="270"/>
      <c r="C54" s="270"/>
      <c r="D54" s="197"/>
      <c r="E54" s="198">
        <v>0</v>
      </c>
      <c r="F54" s="199"/>
    </row>
    <row r="55" spans="1:6" ht="12" customHeight="1" x14ac:dyDescent="0.25">
      <c r="A55" s="272" t="s">
        <v>125</v>
      </c>
      <c r="B55" s="276"/>
      <c r="C55" s="276"/>
      <c r="D55" s="190">
        <v>600</v>
      </c>
      <c r="E55" s="200">
        <f>E57</f>
        <v>-9021.614530776993</v>
      </c>
      <c r="F55" s="210">
        <f>F57</f>
        <v>-7952.9969727547932</v>
      </c>
    </row>
    <row r="56" spans="1:6" ht="12" customHeight="1" x14ac:dyDescent="0.25">
      <c r="A56" s="270" t="s">
        <v>109</v>
      </c>
      <c r="B56" s="277"/>
      <c r="C56" s="277"/>
      <c r="D56" s="192"/>
      <c r="E56" s="201"/>
      <c r="F56" s="202"/>
    </row>
    <row r="57" spans="1:6" ht="12" customHeight="1" x14ac:dyDescent="0.25">
      <c r="A57" s="273" t="s">
        <v>126</v>
      </c>
      <c r="B57" s="274"/>
      <c r="C57" s="274"/>
      <c r="D57" s="192"/>
      <c r="E57" s="203">
        <f>E58</f>
        <v>-9021.614530776993</v>
      </c>
      <c r="F57" s="209">
        <f>F58</f>
        <v>-7952.9969727547932</v>
      </c>
    </row>
    <row r="58" spans="1:6" ht="12" customHeight="1" x14ac:dyDescent="0.25">
      <c r="A58" s="273" t="s">
        <v>127</v>
      </c>
      <c r="B58" s="274"/>
      <c r="C58" s="274"/>
      <c r="D58" s="192"/>
      <c r="E58" s="203">
        <f>E51/99.1</f>
        <v>-9021.614530776993</v>
      </c>
      <c r="F58" s="203">
        <f>F51/99.1</f>
        <v>-7952.9969727547932</v>
      </c>
    </row>
    <row r="59" spans="1:6" ht="12" customHeight="1" x14ac:dyDescent="0.25">
      <c r="A59" s="273" t="s">
        <v>128</v>
      </c>
      <c r="B59" s="274"/>
      <c r="C59" s="274"/>
      <c r="D59" s="192"/>
      <c r="E59" s="201" t="s">
        <v>22</v>
      </c>
      <c r="F59" s="199"/>
    </row>
    <row r="60" spans="1:6" ht="12" customHeight="1" x14ac:dyDescent="0.25">
      <c r="A60" s="273" t="s">
        <v>129</v>
      </c>
      <c r="B60" s="274"/>
      <c r="C60" s="274"/>
      <c r="D60" s="192"/>
      <c r="E60" s="201" t="s">
        <v>22</v>
      </c>
      <c r="F60" s="199"/>
    </row>
    <row r="61" spans="1:6" ht="12" customHeight="1" x14ac:dyDescent="0.25">
      <c r="A61" s="273" t="s">
        <v>127</v>
      </c>
      <c r="B61" s="274"/>
      <c r="C61" s="274"/>
      <c r="D61" s="192"/>
      <c r="E61" s="201" t="s">
        <v>22</v>
      </c>
      <c r="F61" s="199"/>
    </row>
    <row r="62" spans="1:6" ht="12" customHeight="1" thickBot="1" x14ac:dyDescent="0.3">
      <c r="A62" s="279" t="s">
        <v>128</v>
      </c>
      <c r="B62" s="280"/>
      <c r="C62" s="280"/>
      <c r="D62" s="204"/>
      <c r="E62" s="205"/>
      <c r="F62" s="206">
        <v>0</v>
      </c>
    </row>
    <row r="63" spans="1:6" ht="14.4" thickBot="1" x14ac:dyDescent="0.3">
      <c r="A63" s="163" t="s">
        <v>236</v>
      </c>
      <c r="B63" s="164"/>
      <c r="C63" s="164"/>
      <c r="D63" s="165"/>
      <c r="E63" s="207">
        <f>E55</f>
        <v>-9021.614530776993</v>
      </c>
      <c r="F63" s="211">
        <f>F55</f>
        <v>-7952.9969727547932</v>
      </c>
    </row>
    <row r="65" spans="1:5" x14ac:dyDescent="0.25">
      <c r="A65" s="166" t="s">
        <v>76</v>
      </c>
      <c r="B65" s="167"/>
      <c r="C65" s="267" t="s">
        <v>77</v>
      </c>
      <c r="D65" s="267"/>
      <c r="E65" s="267"/>
    </row>
    <row r="66" spans="1:5" x14ac:dyDescent="0.25">
      <c r="A66" s="167"/>
      <c r="B66" s="167"/>
      <c r="C66" s="278" t="s">
        <v>78</v>
      </c>
      <c r="D66" s="278"/>
      <c r="E66" s="278"/>
    </row>
    <row r="67" spans="1:5" x14ac:dyDescent="0.25">
      <c r="A67" s="167"/>
      <c r="B67" s="167"/>
      <c r="C67" s="167"/>
      <c r="D67" s="167"/>
      <c r="E67" s="167"/>
    </row>
    <row r="68" spans="1:5" x14ac:dyDescent="0.25">
      <c r="A68" s="208" t="s">
        <v>80</v>
      </c>
      <c r="B68" s="167"/>
      <c r="C68" s="267" t="s">
        <v>81</v>
      </c>
      <c r="D68" s="267"/>
      <c r="E68" s="267"/>
    </row>
    <row r="69" spans="1:5" x14ac:dyDescent="0.25">
      <c r="A69" s="167"/>
      <c r="B69" s="167"/>
      <c r="C69" s="278" t="s">
        <v>78</v>
      </c>
      <c r="D69" s="278"/>
      <c r="E69" s="278"/>
    </row>
  </sheetData>
  <mergeCells count="59">
    <mergeCell ref="C69:E69"/>
    <mergeCell ref="A60:C60"/>
    <mergeCell ref="A61:C61"/>
    <mergeCell ref="A62:C62"/>
    <mergeCell ref="C65:E65"/>
    <mergeCell ref="C66:E66"/>
    <mergeCell ref="C68:E68"/>
    <mergeCell ref="A59:C5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25:C25"/>
    <mergeCell ref="A12:B12"/>
    <mergeCell ref="C12:F12"/>
    <mergeCell ref="A14:C14"/>
    <mergeCell ref="A17:C17"/>
    <mergeCell ref="A18:C18"/>
    <mergeCell ref="A19:C19"/>
    <mergeCell ref="A20:C20"/>
    <mergeCell ref="A21:C21"/>
    <mergeCell ref="A22:C22"/>
    <mergeCell ref="A23:C23"/>
    <mergeCell ref="A24:C24"/>
    <mergeCell ref="A10:F10"/>
    <mergeCell ref="D1:F1"/>
    <mergeCell ref="A4:B4"/>
    <mergeCell ref="A5:B5"/>
    <mergeCell ref="A6:B6"/>
    <mergeCell ref="A8:B8"/>
  </mergeCells>
  <pageMargins left="0.78740157480314965" right="0.78740157480314965" top="0" bottom="0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98"/>
  <sheetViews>
    <sheetView tabSelected="1" topLeftCell="A46" workbookViewId="0">
      <selection activeCell="K59" sqref="K59"/>
    </sheetView>
  </sheetViews>
  <sheetFormatPr defaultRowHeight="14.4" x14ac:dyDescent="0.3"/>
  <cols>
    <col min="1" max="1" width="19" customWidth="1"/>
    <col min="3" max="3" width="42.44140625" customWidth="1"/>
    <col min="5" max="6" width="15.6640625" customWidth="1"/>
  </cols>
  <sheetData>
    <row r="1" spans="1:6" ht="36.75" customHeight="1" x14ac:dyDescent="0.3">
      <c r="C1" s="284" t="s">
        <v>0</v>
      </c>
      <c r="D1" s="284"/>
      <c r="E1" s="284"/>
      <c r="F1" s="284"/>
    </row>
    <row r="2" spans="1:6" ht="8.4" customHeight="1" x14ac:dyDescent="0.3"/>
    <row r="3" spans="1:6" x14ac:dyDescent="0.3">
      <c r="B3" s="285" t="s">
        <v>130</v>
      </c>
      <c r="C3" s="285"/>
      <c r="D3" s="285"/>
      <c r="E3" s="285"/>
      <c r="F3" s="285"/>
    </row>
    <row r="4" spans="1:6" ht="9.6" customHeight="1" x14ac:dyDescent="0.3"/>
    <row r="5" spans="1:6" x14ac:dyDescent="0.3">
      <c r="A5" s="55" t="s">
        <v>3</v>
      </c>
      <c r="B5" s="56" t="s">
        <v>131</v>
      </c>
      <c r="C5" s="57"/>
      <c r="D5" s="57"/>
      <c r="E5" s="57"/>
      <c r="F5" s="57"/>
    </row>
    <row r="6" spans="1:6" ht="9" customHeight="1" x14ac:dyDescent="0.3">
      <c r="A6" s="57"/>
      <c r="B6" s="57"/>
      <c r="C6" s="57"/>
      <c r="D6" s="57"/>
      <c r="E6" s="57"/>
      <c r="F6" s="57"/>
    </row>
    <row r="7" spans="1:6" x14ac:dyDescent="0.3">
      <c r="A7" s="55" t="s">
        <v>5</v>
      </c>
      <c r="B7" s="4" t="str">
        <f>Баланс!E10</f>
        <v>полугодовая</v>
      </c>
      <c r="C7" s="57"/>
      <c r="D7" s="57"/>
      <c r="E7" s="57"/>
      <c r="F7" s="57"/>
    </row>
    <row r="8" spans="1:6" ht="10.199999999999999" customHeight="1" x14ac:dyDescent="0.3">
      <c r="A8" s="57"/>
      <c r="B8" s="57"/>
      <c r="C8" s="57"/>
      <c r="D8" s="57"/>
      <c r="E8" s="57"/>
      <c r="F8" s="57"/>
    </row>
    <row r="9" spans="1:6" x14ac:dyDescent="0.3">
      <c r="A9" s="55" t="s">
        <v>6</v>
      </c>
      <c r="B9" s="214" t="str">
        <f>Баланс!E12</f>
        <v>организации публичного интереса по результатам за январь по 30 июня 2019 года</v>
      </c>
      <c r="C9" s="214"/>
      <c r="D9" s="214"/>
      <c r="E9" s="214"/>
      <c r="F9" s="214"/>
    </row>
    <row r="10" spans="1:6" ht="8.4" customHeight="1" x14ac:dyDescent="0.3">
      <c r="A10" s="57"/>
      <c r="B10" s="57"/>
      <c r="C10" s="57"/>
      <c r="D10" s="57"/>
      <c r="E10" s="57"/>
      <c r="F10" s="57"/>
    </row>
    <row r="11" spans="1:6" ht="15" customHeight="1" x14ac:dyDescent="0.3">
      <c r="A11" s="58" t="s">
        <v>7</v>
      </c>
      <c r="B11" s="219" t="s">
        <v>82</v>
      </c>
      <c r="C11" s="219"/>
      <c r="D11" s="219"/>
      <c r="E11" s="219"/>
      <c r="F11" s="219"/>
    </row>
    <row r="12" spans="1:6" ht="9" customHeight="1" x14ac:dyDescent="0.3">
      <c r="A12" s="57"/>
      <c r="B12" s="57"/>
      <c r="C12" s="57"/>
      <c r="D12" s="57"/>
      <c r="E12" s="57"/>
      <c r="F12" s="57"/>
    </row>
    <row r="13" spans="1:6" x14ac:dyDescent="0.3">
      <c r="A13" s="55" t="s">
        <v>8</v>
      </c>
      <c r="B13" s="214" t="str">
        <f>Баланс!E16</f>
        <v>ежегодно не позднее 14 августа  года, следующего за отчетным</v>
      </c>
      <c r="C13" s="214"/>
      <c r="D13" s="214"/>
      <c r="E13" s="214"/>
      <c r="F13" s="214"/>
    </row>
    <row r="14" spans="1:6" ht="7.2" customHeight="1" x14ac:dyDescent="0.3">
      <c r="A14" s="57"/>
      <c r="B14" s="57"/>
      <c r="C14" s="57"/>
      <c r="D14" s="57"/>
      <c r="E14" s="57"/>
      <c r="F14" s="57"/>
    </row>
    <row r="15" spans="1:6" x14ac:dyDescent="0.3">
      <c r="A15" s="56" t="s">
        <v>132</v>
      </c>
      <c r="B15" s="56"/>
      <c r="C15" s="56"/>
      <c r="D15" s="56"/>
      <c r="E15" s="56"/>
      <c r="F15" s="56"/>
    </row>
    <row r="16" spans="1:6" x14ac:dyDescent="0.3">
      <c r="A16" s="286" t="s">
        <v>133</v>
      </c>
      <c r="B16" s="286"/>
      <c r="C16" s="286"/>
      <c r="D16" s="286"/>
      <c r="E16" s="286"/>
      <c r="F16" s="286"/>
    </row>
    <row r="17" spans="1:6" x14ac:dyDescent="0.3">
      <c r="A17" s="57"/>
      <c r="B17" s="57"/>
      <c r="C17" s="57"/>
      <c r="D17" s="57"/>
      <c r="E17" s="57"/>
      <c r="F17" s="57"/>
    </row>
    <row r="18" spans="1:6" x14ac:dyDescent="0.3">
      <c r="A18" s="287" t="s">
        <v>134</v>
      </c>
      <c r="B18" s="225"/>
      <c r="C18" s="225"/>
      <c r="D18" s="225"/>
      <c r="E18" s="225"/>
      <c r="F18" s="225"/>
    </row>
    <row r="20" spans="1:6" x14ac:dyDescent="0.3">
      <c r="A20" s="218" t="str">
        <f>Баланс!A23</f>
        <v>за период с января по 30 июня 2019 года</v>
      </c>
      <c r="B20" s="218"/>
      <c r="C20" s="218"/>
      <c r="D20" s="218"/>
      <c r="E20" s="218"/>
      <c r="F20" s="218"/>
    </row>
    <row r="21" spans="1:6" x14ac:dyDescent="0.3">
      <c r="E21" s="59"/>
      <c r="F21" s="59" t="s">
        <v>14</v>
      </c>
    </row>
    <row r="22" spans="1:6" ht="48" customHeight="1" x14ac:dyDescent="0.3">
      <c r="A22" s="288" t="s">
        <v>85</v>
      </c>
      <c r="B22" s="288"/>
      <c r="C22" s="288"/>
      <c r="D22" s="60" t="s">
        <v>16</v>
      </c>
      <c r="E22" s="60" t="s">
        <v>86</v>
      </c>
      <c r="F22" s="60" t="s">
        <v>87</v>
      </c>
    </row>
    <row r="23" spans="1:6" x14ac:dyDescent="0.3">
      <c r="A23" s="289">
        <v>1</v>
      </c>
      <c r="B23" s="289"/>
      <c r="C23" s="289"/>
      <c r="D23" s="61">
        <v>2</v>
      </c>
      <c r="E23" s="61">
        <v>3</v>
      </c>
      <c r="F23" s="61">
        <v>4</v>
      </c>
    </row>
    <row r="24" spans="1:6" x14ac:dyDescent="0.3">
      <c r="A24" s="290" t="s">
        <v>135</v>
      </c>
      <c r="B24" s="290"/>
      <c r="C24" s="290"/>
      <c r="D24" s="290"/>
      <c r="E24" s="290"/>
      <c r="F24" s="290"/>
    </row>
    <row r="25" spans="1:6" ht="12" customHeight="1" x14ac:dyDescent="0.3">
      <c r="A25" s="291" t="s">
        <v>136</v>
      </c>
      <c r="B25" s="291"/>
      <c r="C25" s="291"/>
      <c r="D25" s="62">
        <v>10</v>
      </c>
      <c r="E25" s="63">
        <f>SUM(E27:E32)</f>
        <v>2522358</v>
      </c>
      <c r="F25" s="63">
        <f>SUM(F27:F32)</f>
        <v>6518293</v>
      </c>
    </row>
    <row r="26" spans="1:6" ht="12" customHeight="1" x14ac:dyDescent="0.3">
      <c r="A26" s="292" t="s">
        <v>109</v>
      </c>
      <c r="B26" s="293"/>
      <c r="C26" s="294"/>
      <c r="D26" s="295"/>
      <c r="E26" s="64"/>
      <c r="F26" s="64"/>
    </row>
    <row r="27" spans="1:6" ht="12" customHeight="1" x14ac:dyDescent="0.3">
      <c r="A27" s="281" t="s">
        <v>137</v>
      </c>
      <c r="B27" s="282"/>
      <c r="C27" s="283"/>
      <c r="D27" s="65">
        <v>11</v>
      </c>
      <c r="E27" s="66">
        <v>2509490</v>
      </c>
      <c r="F27" s="66">
        <v>6505403</v>
      </c>
    </row>
    <row r="28" spans="1:6" ht="12" customHeight="1" x14ac:dyDescent="0.3">
      <c r="A28" s="281" t="s">
        <v>138</v>
      </c>
      <c r="B28" s="282"/>
      <c r="C28" s="283"/>
      <c r="D28" s="65">
        <v>12</v>
      </c>
      <c r="E28" s="66"/>
      <c r="F28" s="66"/>
    </row>
    <row r="29" spans="1:6" ht="12" customHeight="1" x14ac:dyDescent="0.3">
      <c r="A29" s="281" t="s">
        <v>139</v>
      </c>
      <c r="B29" s="282"/>
      <c r="C29" s="283"/>
      <c r="D29" s="65">
        <v>13</v>
      </c>
      <c r="E29" s="66"/>
      <c r="F29" s="66"/>
    </row>
    <row r="30" spans="1:6" ht="12" customHeight="1" x14ac:dyDescent="0.3">
      <c r="A30" s="281" t="s">
        <v>140</v>
      </c>
      <c r="B30" s="282"/>
      <c r="C30" s="283"/>
      <c r="D30" s="65">
        <v>14</v>
      </c>
      <c r="E30" s="66"/>
      <c r="F30" s="66"/>
    </row>
    <row r="31" spans="1:6" ht="12" customHeight="1" x14ac:dyDescent="0.3">
      <c r="A31" s="281" t="s">
        <v>141</v>
      </c>
      <c r="B31" s="282"/>
      <c r="C31" s="283"/>
      <c r="D31" s="65">
        <v>15</v>
      </c>
      <c r="E31" s="66"/>
      <c r="F31" s="66"/>
    </row>
    <row r="32" spans="1:6" ht="12" customHeight="1" x14ac:dyDescent="0.3">
      <c r="A32" s="281" t="s">
        <v>142</v>
      </c>
      <c r="B32" s="282"/>
      <c r="C32" s="283"/>
      <c r="D32" s="65">
        <v>16</v>
      </c>
      <c r="E32" s="66">
        <v>12868</v>
      </c>
      <c r="F32" s="66">
        <v>12890</v>
      </c>
    </row>
    <row r="33" spans="1:6" ht="12" customHeight="1" x14ac:dyDescent="0.3">
      <c r="A33" s="296" t="s">
        <v>143</v>
      </c>
      <c r="B33" s="296"/>
      <c r="C33" s="296"/>
      <c r="D33" s="67"/>
      <c r="E33" s="68">
        <f>SUM(E35:E41)</f>
        <v>2735052</v>
      </c>
      <c r="F33" s="68">
        <f>SUM(F35:F41)</f>
        <v>5567789</v>
      </c>
    </row>
    <row r="34" spans="1:6" ht="12" customHeight="1" x14ac:dyDescent="0.3">
      <c r="A34" s="297" t="s">
        <v>109</v>
      </c>
      <c r="B34" s="297"/>
      <c r="C34" s="297"/>
      <c r="D34" s="67"/>
      <c r="E34" s="69"/>
      <c r="F34" s="69"/>
    </row>
    <row r="35" spans="1:6" ht="12" customHeight="1" x14ac:dyDescent="0.3">
      <c r="A35" s="281" t="s">
        <v>144</v>
      </c>
      <c r="B35" s="282"/>
      <c r="C35" s="283"/>
      <c r="D35" s="65">
        <v>21</v>
      </c>
      <c r="E35" s="66">
        <v>1622928</v>
      </c>
      <c r="F35" s="66">
        <v>2823420</v>
      </c>
    </row>
    <row r="36" spans="1:6" ht="12" customHeight="1" x14ac:dyDescent="0.3">
      <c r="A36" s="281" t="s">
        <v>145</v>
      </c>
      <c r="B36" s="282"/>
      <c r="C36" s="283"/>
      <c r="D36" s="65">
        <v>22</v>
      </c>
      <c r="E36" s="66"/>
      <c r="F36" s="66"/>
    </row>
    <row r="37" spans="1:6" ht="12" customHeight="1" x14ac:dyDescent="0.3">
      <c r="A37" s="281" t="s">
        <v>146</v>
      </c>
      <c r="B37" s="282"/>
      <c r="C37" s="283"/>
      <c r="D37" s="65">
        <v>23</v>
      </c>
      <c r="E37" s="66">
        <v>154894</v>
      </c>
      <c r="F37" s="66">
        <v>361430</v>
      </c>
    </row>
    <row r="38" spans="1:6" ht="12" customHeight="1" x14ac:dyDescent="0.3">
      <c r="A38" s="281" t="s">
        <v>147</v>
      </c>
      <c r="B38" s="282"/>
      <c r="C38" s="283"/>
      <c r="D38" s="70">
        <v>24</v>
      </c>
      <c r="E38" s="66"/>
      <c r="F38" s="66"/>
    </row>
    <row r="39" spans="1:6" ht="12" customHeight="1" x14ac:dyDescent="0.3">
      <c r="A39" s="281" t="s">
        <v>148</v>
      </c>
      <c r="B39" s="282"/>
      <c r="C39" s="283"/>
      <c r="D39" s="65">
        <v>25</v>
      </c>
      <c r="E39" s="66"/>
      <c r="F39" s="66"/>
    </row>
    <row r="40" spans="1:6" ht="12" customHeight="1" x14ac:dyDescent="0.3">
      <c r="A40" s="281" t="s">
        <v>149</v>
      </c>
      <c r="B40" s="282"/>
      <c r="C40" s="283"/>
      <c r="D40" s="71">
        <v>26</v>
      </c>
      <c r="E40" s="72">
        <v>904128</v>
      </c>
      <c r="F40" s="72">
        <v>2332526</v>
      </c>
    </row>
    <row r="41" spans="1:6" ht="12" customHeight="1" x14ac:dyDescent="0.3">
      <c r="A41" s="281" t="s">
        <v>150</v>
      </c>
      <c r="B41" s="282"/>
      <c r="C41" s="283"/>
      <c r="D41" s="71">
        <v>27</v>
      </c>
      <c r="E41" s="72">
        <v>53102</v>
      </c>
      <c r="F41" s="72">
        <v>50413</v>
      </c>
    </row>
    <row r="42" spans="1:6" ht="24.75" customHeight="1" x14ac:dyDescent="0.3">
      <c r="A42" s="296" t="s">
        <v>151</v>
      </c>
      <c r="B42" s="296"/>
      <c r="C42" s="296"/>
      <c r="D42" s="73">
        <v>30</v>
      </c>
      <c r="E42" s="68">
        <f>E25-E33</f>
        <v>-212694</v>
      </c>
      <c r="F42" s="68">
        <f>F25-F33</f>
        <v>950504</v>
      </c>
    </row>
    <row r="43" spans="1:6" ht="12.75" customHeight="1" x14ac:dyDescent="0.3">
      <c r="A43" s="290" t="s">
        <v>152</v>
      </c>
      <c r="B43" s="290"/>
      <c r="C43" s="290"/>
      <c r="D43" s="290"/>
      <c r="E43" s="290"/>
      <c r="F43" s="290"/>
    </row>
    <row r="44" spans="1:6" ht="12" customHeight="1" x14ac:dyDescent="0.3">
      <c r="A44" s="291" t="s">
        <v>153</v>
      </c>
      <c r="B44" s="291"/>
      <c r="C44" s="291"/>
      <c r="D44" s="62">
        <v>40</v>
      </c>
      <c r="E44" s="63">
        <v>0</v>
      </c>
      <c r="F44" s="63">
        <v>0</v>
      </c>
    </row>
    <row r="45" spans="1:6" ht="12" customHeight="1" x14ac:dyDescent="0.3">
      <c r="A45" s="297" t="s">
        <v>109</v>
      </c>
      <c r="B45" s="297"/>
      <c r="C45" s="297"/>
      <c r="D45" s="67"/>
      <c r="E45" s="69"/>
      <c r="F45" s="69"/>
    </row>
    <row r="46" spans="1:6" ht="12" customHeight="1" x14ac:dyDescent="0.3">
      <c r="A46" s="281" t="s">
        <v>154</v>
      </c>
      <c r="B46" s="282"/>
      <c r="C46" s="283"/>
      <c r="D46" s="70">
        <v>41</v>
      </c>
      <c r="E46" s="66"/>
      <c r="F46" s="66"/>
    </row>
    <row r="47" spans="1:6" ht="12" customHeight="1" x14ac:dyDescent="0.3">
      <c r="A47" s="281" t="s">
        <v>155</v>
      </c>
      <c r="B47" s="282"/>
      <c r="C47" s="283"/>
      <c r="D47" s="70">
        <v>42</v>
      </c>
      <c r="E47" s="72"/>
      <c r="F47" s="72"/>
    </row>
    <row r="48" spans="1:6" ht="12" customHeight="1" x14ac:dyDescent="0.3">
      <c r="A48" s="281" t="s">
        <v>156</v>
      </c>
      <c r="B48" s="282"/>
      <c r="C48" s="283"/>
      <c r="D48" s="71">
        <v>43</v>
      </c>
      <c r="E48" s="72"/>
      <c r="F48" s="72"/>
    </row>
    <row r="49" spans="1:6" ht="12" customHeight="1" x14ac:dyDescent="0.3">
      <c r="A49" s="296" t="s">
        <v>157</v>
      </c>
      <c r="B49" s="296"/>
      <c r="C49" s="296"/>
      <c r="D49" s="65">
        <v>44</v>
      </c>
      <c r="E49" s="66"/>
      <c r="F49" s="66"/>
    </row>
    <row r="50" spans="1:6" ht="12" customHeight="1" x14ac:dyDescent="0.3">
      <c r="A50" s="298" t="s">
        <v>158</v>
      </c>
      <c r="B50" s="299"/>
      <c r="C50" s="300"/>
      <c r="D50" s="71">
        <v>45</v>
      </c>
      <c r="E50" s="72"/>
      <c r="F50" s="72"/>
    </row>
    <row r="51" spans="1:6" ht="12" customHeight="1" x14ac:dyDescent="0.3">
      <c r="A51" s="298" t="s">
        <v>159</v>
      </c>
      <c r="B51" s="298"/>
      <c r="C51" s="298"/>
      <c r="D51" s="71">
        <v>46</v>
      </c>
      <c r="E51" s="72"/>
      <c r="F51" s="72"/>
    </row>
    <row r="52" spans="1:6" ht="12" customHeight="1" x14ac:dyDescent="0.3">
      <c r="A52" s="298" t="s">
        <v>160</v>
      </c>
      <c r="B52" s="298"/>
      <c r="C52" s="298"/>
      <c r="D52" s="71">
        <v>47</v>
      </c>
      <c r="E52" s="72"/>
      <c r="F52" s="72"/>
    </row>
    <row r="53" spans="1:6" ht="12" customHeight="1" x14ac:dyDescent="0.3">
      <c r="A53" s="298" t="s">
        <v>161</v>
      </c>
      <c r="B53" s="298"/>
      <c r="C53" s="298"/>
      <c r="D53" s="71">
        <v>48</v>
      </c>
      <c r="E53" s="72"/>
      <c r="F53" s="72"/>
    </row>
    <row r="54" spans="1:6" ht="12" customHeight="1" x14ac:dyDescent="0.3">
      <c r="A54" s="298" t="s">
        <v>162</v>
      </c>
      <c r="B54" s="298"/>
      <c r="C54" s="298"/>
      <c r="D54" s="71">
        <v>49</v>
      </c>
      <c r="E54" s="72"/>
      <c r="F54" s="72"/>
    </row>
    <row r="55" spans="1:6" ht="12" customHeight="1" x14ac:dyDescent="0.3">
      <c r="A55" s="298" t="s">
        <v>141</v>
      </c>
      <c r="B55" s="299"/>
      <c r="C55" s="300"/>
      <c r="D55" s="71">
        <v>50</v>
      </c>
      <c r="E55" s="72"/>
      <c r="F55" s="72"/>
    </row>
    <row r="56" spans="1:6" ht="12" customHeight="1" x14ac:dyDescent="0.3">
      <c r="A56" s="281" t="s">
        <v>142</v>
      </c>
      <c r="B56" s="282"/>
      <c r="C56" s="283"/>
      <c r="D56" s="71">
        <v>51</v>
      </c>
      <c r="E56" s="72"/>
      <c r="F56" s="72"/>
    </row>
    <row r="57" spans="1:6" ht="12" customHeight="1" x14ac:dyDescent="0.3">
      <c r="A57" s="302" t="s">
        <v>163</v>
      </c>
      <c r="B57" s="302"/>
      <c r="C57" s="302"/>
      <c r="D57" s="73">
        <v>60</v>
      </c>
      <c r="E57" s="68">
        <f>SUM(E59:E65)+E71</f>
        <v>2090682</v>
      </c>
      <c r="F57" s="68">
        <f>SUM(F59:F65)+F71</f>
        <v>2647887</v>
      </c>
    </row>
    <row r="58" spans="1:6" ht="12" customHeight="1" x14ac:dyDescent="0.3">
      <c r="A58" s="297" t="s">
        <v>109</v>
      </c>
      <c r="B58" s="297"/>
      <c r="C58" s="297"/>
      <c r="D58" s="67"/>
      <c r="E58" s="69"/>
      <c r="F58" s="69"/>
    </row>
    <row r="59" spans="1:6" ht="12" customHeight="1" x14ac:dyDescent="0.3">
      <c r="A59" s="281" t="s">
        <v>164</v>
      </c>
      <c r="B59" s="282"/>
      <c r="C59" s="283"/>
      <c r="D59" s="71">
        <v>61</v>
      </c>
      <c r="E59" s="72">
        <v>260515</v>
      </c>
      <c r="F59" s="72">
        <v>239899</v>
      </c>
    </row>
    <row r="60" spans="1:6" ht="12" customHeight="1" x14ac:dyDescent="0.3">
      <c r="A60" s="281" t="s">
        <v>165</v>
      </c>
      <c r="B60" s="282"/>
      <c r="C60" s="283"/>
      <c r="D60" s="71">
        <v>62</v>
      </c>
      <c r="E60" s="72">
        <v>40257</v>
      </c>
      <c r="F60" s="72">
        <v>34509</v>
      </c>
    </row>
    <row r="61" spans="1:6" ht="12" customHeight="1" x14ac:dyDescent="0.3">
      <c r="A61" s="301" t="s">
        <v>166</v>
      </c>
      <c r="B61" s="301"/>
      <c r="C61" s="301"/>
      <c r="D61" s="65">
        <v>63</v>
      </c>
      <c r="E61" s="66"/>
      <c r="F61" s="66"/>
    </row>
    <row r="62" spans="1:6" ht="24.75" customHeight="1" x14ac:dyDescent="0.3">
      <c r="A62" s="303" t="s">
        <v>167</v>
      </c>
      <c r="B62" s="303"/>
      <c r="C62" s="303"/>
      <c r="D62" s="65">
        <v>64</v>
      </c>
      <c r="E62" s="66"/>
      <c r="F62" s="66"/>
    </row>
    <row r="63" spans="1:6" ht="12" customHeight="1" x14ac:dyDescent="0.3">
      <c r="A63" s="301" t="s">
        <v>168</v>
      </c>
      <c r="B63" s="301"/>
      <c r="C63" s="301"/>
      <c r="D63" s="65">
        <v>65</v>
      </c>
      <c r="E63" s="66"/>
      <c r="F63" s="66"/>
    </row>
    <row r="64" spans="1:6" ht="12" customHeight="1" x14ac:dyDescent="0.3">
      <c r="A64" s="301" t="s">
        <v>169</v>
      </c>
      <c r="B64" s="301"/>
      <c r="C64" s="301"/>
      <c r="D64" s="65">
        <v>66</v>
      </c>
      <c r="E64" s="66"/>
      <c r="F64" s="66"/>
    </row>
    <row r="65" spans="1:6" ht="12" customHeight="1" x14ac:dyDescent="0.3">
      <c r="A65" s="304" t="s">
        <v>170</v>
      </c>
      <c r="B65" s="304"/>
      <c r="C65" s="304"/>
      <c r="D65" s="65">
        <v>67</v>
      </c>
      <c r="E65" s="66"/>
      <c r="F65" s="66"/>
    </row>
    <row r="66" spans="1:6" ht="22.8" x14ac:dyDescent="0.3">
      <c r="A66" s="305" t="s">
        <v>85</v>
      </c>
      <c r="B66" s="305"/>
      <c r="C66" s="305"/>
      <c r="D66" s="60" t="s">
        <v>16</v>
      </c>
      <c r="E66" s="60" t="s">
        <v>86</v>
      </c>
      <c r="F66" s="60" t="s">
        <v>87</v>
      </c>
    </row>
    <row r="67" spans="1:6" ht="9" customHeight="1" x14ac:dyDescent="0.3">
      <c r="A67" s="289">
        <v>1</v>
      </c>
      <c r="B67" s="289"/>
      <c r="C67" s="289"/>
      <c r="D67" s="61">
        <v>2</v>
      </c>
      <c r="E67" s="61">
        <v>3</v>
      </c>
      <c r="F67" s="61">
        <v>4</v>
      </c>
    </row>
    <row r="68" spans="1:6" ht="12" customHeight="1" x14ac:dyDescent="0.3">
      <c r="A68" s="301" t="s">
        <v>171</v>
      </c>
      <c r="B68" s="301"/>
      <c r="C68" s="301"/>
      <c r="D68" s="65">
        <v>68</v>
      </c>
      <c r="E68" s="66"/>
      <c r="F68" s="66"/>
    </row>
    <row r="69" spans="1:6" ht="12" customHeight="1" x14ac:dyDescent="0.3">
      <c r="A69" s="281" t="s">
        <v>161</v>
      </c>
      <c r="B69" s="282"/>
      <c r="C69" s="283"/>
      <c r="D69" s="65">
        <v>69</v>
      </c>
      <c r="E69" s="66"/>
      <c r="F69" s="66"/>
    </row>
    <row r="70" spans="1:6" ht="12" customHeight="1" x14ac:dyDescent="0.3">
      <c r="A70" s="281" t="s">
        <v>172</v>
      </c>
      <c r="B70" s="282"/>
      <c r="C70" s="283"/>
      <c r="D70" s="65">
        <v>70</v>
      </c>
      <c r="E70" s="66"/>
      <c r="F70" s="66"/>
    </row>
    <row r="71" spans="1:6" ht="12" customHeight="1" x14ac:dyDescent="0.3">
      <c r="A71" s="298" t="s">
        <v>150</v>
      </c>
      <c r="B71" s="299"/>
      <c r="C71" s="300"/>
      <c r="D71" s="65">
        <v>71</v>
      </c>
      <c r="E71" s="66">
        <v>1789910</v>
      </c>
      <c r="F71" s="66">
        <v>2373479</v>
      </c>
    </row>
    <row r="72" spans="1:6" ht="23.25" customHeight="1" x14ac:dyDescent="0.3">
      <c r="A72" s="306" t="s">
        <v>173</v>
      </c>
      <c r="B72" s="306"/>
      <c r="C72" s="306"/>
      <c r="D72" s="73">
        <v>80</v>
      </c>
      <c r="E72" s="68">
        <f>E44-E57</f>
        <v>-2090682</v>
      </c>
      <c r="F72" s="68">
        <f>F44-F57</f>
        <v>-2647887</v>
      </c>
    </row>
    <row r="73" spans="1:6" ht="14.25" customHeight="1" x14ac:dyDescent="0.3">
      <c r="A73" s="290" t="s">
        <v>174</v>
      </c>
      <c r="B73" s="290"/>
      <c r="C73" s="290"/>
      <c r="D73" s="290"/>
      <c r="E73" s="290"/>
      <c r="F73" s="290"/>
    </row>
    <row r="74" spans="1:6" ht="12" customHeight="1" x14ac:dyDescent="0.3">
      <c r="A74" s="291" t="s">
        <v>175</v>
      </c>
      <c r="B74" s="291"/>
      <c r="C74" s="291"/>
      <c r="D74" s="62">
        <v>90</v>
      </c>
      <c r="E74" s="63">
        <f>SUM(E76:E78)</f>
        <v>3647658</v>
      </c>
      <c r="F74" s="63">
        <f>SUM(F76:F78)</f>
        <v>11708542</v>
      </c>
    </row>
    <row r="75" spans="1:6" ht="12" customHeight="1" x14ac:dyDescent="0.3">
      <c r="A75" s="297" t="s">
        <v>109</v>
      </c>
      <c r="B75" s="297"/>
      <c r="C75" s="297"/>
      <c r="D75" s="67"/>
      <c r="E75" s="69"/>
      <c r="F75" s="69"/>
    </row>
    <row r="76" spans="1:6" ht="12" customHeight="1" x14ac:dyDescent="0.3">
      <c r="A76" s="281" t="s">
        <v>176</v>
      </c>
      <c r="B76" s="282"/>
      <c r="C76" s="283"/>
      <c r="D76" s="65">
        <v>91</v>
      </c>
      <c r="E76" s="66"/>
      <c r="F76" s="66"/>
    </row>
    <row r="77" spans="1:6" ht="12" customHeight="1" x14ac:dyDescent="0.3">
      <c r="A77" s="281" t="s">
        <v>177</v>
      </c>
      <c r="B77" s="282"/>
      <c r="C77" s="283"/>
      <c r="D77" s="65">
        <v>92</v>
      </c>
      <c r="E77" s="66">
        <v>3645279</v>
      </c>
      <c r="F77" s="66">
        <v>11706302</v>
      </c>
    </row>
    <row r="78" spans="1:6" ht="12" customHeight="1" x14ac:dyDescent="0.3">
      <c r="A78" s="281" t="s">
        <v>178</v>
      </c>
      <c r="B78" s="282"/>
      <c r="C78" s="283"/>
      <c r="D78" s="65">
        <v>93</v>
      </c>
      <c r="E78" s="66">
        <v>2379</v>
      </c>
      <c r="F78" s="66">
        <v>2240</v>
      </c>
    </row>
    <row r="79" spans="1:6" ht="12" customHeight="1" x14ac:dyDescent="0.3">
      <c r="A79" s="281" t="s">
        <v>142</v>
      </c>
      <c r="B79" s="282"/>
      <c r="C79" s="283"/>
      <c r="D79" s="70">
        <v>94</v>
      </c>
      <c r="E79" s="66"/>
      <c r="F79" s="66"/>
    </row>
    <row r="80" spans="1:6" ht="12" customHeight="1" x14ac:dyDescent="0.3">
      <c r="A80" s="302" t="s">
        <v>179</v>
      </c>
      <c r="B80" s="302"/>
      <c r="C80" s="302"/>
      <c r="D80" s="74">
        <v>100</v>
      </c>
      <c r="E80" s="68">
        <f>SUM(E82:E86)</f>
        <v>1779020</v>
      </c>
      <c r="F80" s="68">
        <f>SUM(F82:F86)</f>
        <v>9522966</v>
      </c>
    </row>
    <row r="81" spans="1:6" ht="12" customHeight="1" x14ac:dyDescent="0.3">
      <c r="A81" s="297" t="s">
        <v>109</v>
      </c>
      <c r="B81" s="297"/>
      <c r="C81" s="297"/>
      <c r="D81" s="67"/>
      <c r="E81" s="75"/>
      <c r="F81" s="75"/>
    </row>
    <row r="82" spans="1:6" ht="12" customHeight="1" x14ac:dyDescent="0.3">
      <c r="A82" s="302" t="s">
        <v>180</v>
      </c>
      <c r="B82" s="302"/>
      <c r="C82" s="302"/>
      <c r="D82" s="76">
        <v>101</v>
      </c>
      <c r="E82" s="66">
        <v>1200000</v>
      </c>
      <c r="F82" s="66">
        <v>8257363</v>
      </c>
    </row>
    <row r="83" spans="1:6" ht="12" customHeight="1" x14ac:dyDescent="0.3">
      <c r="A83" s="281" t="s">
        <v>181</v>
      </c>
      <c r="B83" s="281"/>
      <c r="C83" s="281"/>
      <c r="D83" s="76">
        <v>102</v>
      </c>
      <c r="E83" s="66">
        <v>579020</v>
      </c>
      <c r="F83" s="66"/>
    </row>
    <row r="84" spans="1:6" ht="12" customHeight="1" x14ac:dyDescent="0.3">
      <c r="A84" s="281" t="s">
        <v>182</v>
      </c>
      <c r="B84" s="282"/>
      <c r="C84" s="283"/>
      <c r="D84" s="76">
        <v>103</v>
      </c>
      <c r="E84" s="66"/>
      <c r="F84" s="66"/>
    </row>
    <row r="85" spans="1:6" ht="12" customHeight="1" x14ac:dyDescent="0.3">
      <c r="A85" s="281" t="s">
        <v>183</v>
      </c>
      <c r="B85" s="282"/>
      <c r="C85" s="283"/>
      <c r="D85" s="76">
        <v>104</v>
      </c>
      <c r="E85" s="66"/>
      <c r="F85" s="66"/>
    </row>
    <row r="86" spans="1:6" ht="12" customHeight="1" x14ac:dyDescent="0.3">
      <c r="A86" s="302" t="s">
        <v>184</v>
      </c>
      <c r="B86" s="302"/>
      <c r="C86" s="302"/>
      <c r="D86" s="76">
        <v>105</v>
      </c>
      <c r="E86" s="66">
        <v>0</v>
      </c>
      <c r="F86" s="66">
        <v>1265603</v>
      </c>
    </row>
    <row r="87" spans="1:6" ht="27" customHeight="1" x14ac:dyDescent="0.3">
      <c r="A87" s="296" t="s">
        <v>185</v>
      </c>
      <c r="B87" s="296"/>
      <c r="C87" s="296"/>
      <c r="D87" s="74">
        <v>110</v>
      </c>
      <c r="E87" s="68">
        <f>E74-E80</f>
        <v>1868638</v>
      </c>
      <c r="F87" s="68">
        <f>F74-F80</f>
        <v>2185576</v>
      </c>
    </row>
    <row r="88" spans="1:6" x14ac:dyDescent="0.3">
      <c r="A88" s="298" t="s">
        <v>186</v>
      </c>
      <c r="B88" s="298"/>
      <c r="C88" s="298"/>
      <c r="D88" s="74">
        <v>120</v>
      </c>
      <c r="E88" s="68">
        <v>-7493</v>
      </c>
      <c r="F88" s="68">
        <v>29067</v>
      </c>
    </row>
    <row r="89" spans="1:6" ht="24.75" customHeight="1" x14ac:dyDescent="0.3">
      <c r="A89" s="298" t="s">
        <v>187</v>
      </c>
      <c r="B89" s="298"/>
      <c r="C89" s="298"/>
      <c r="D89" s="74">
        <v>130</v>
      </c>
      <c r="E89" s="68">
        <f>E42+E72+E87+E88+1</f>
        <v>-442230</v>
      </c>
      <c r="F89" s="68">
        <f>F42+F72+F87+F88+1</f>
        <v>517261</v>
      </c>
    </row>
    <row r="90" spans="1:6" ht="12" customHeight="1" x14ac:dyDescent="0.3">
      <c r="A90" s="298" t="s">
        <v>188</v>
      </c>
      <c r="B90" s="298"/>
      <c r="C90" s="298"/>
      <c r="D90" s="74">
        <v>140</v>
      </c>
      <c r="E90" s="77">
        <v>703670</v>
      </c>
      <c r="F90" s="77">
        <v>186409</v>
      </c>
    </row>
    <row r="91" spans="1:6" ht="12" customHeight="1" x14ac:dyDescent="0.3">
      <c r="A91" s="309" t="s">
        <v>189</v>
      </c>
      <c r="B91" s="310"/>
      <c r="C91" s="311"/>
      <c r="D91" s="74">
        <v>150</v>
      </c>
      <c r="E91" s="77">
        <f>SUM(E89:E90)+1</f>
        <v>261441</v>
      </c>
      <c r="F91" s="77">
        <f>SUM(F89:F90)</f>
        <v>703670</v>
      </c>
    </row>
    <row r="92" spans="1:6" x14ac:dyDescent="0.3">
      <c r="E92" s="213"/>
      <c r="F92" s="213"/>
    </row>
    <row r="93" spans="1:6" ht="24" customHeight="1" x14ac:dyDescent="0.3">
      <c r="A93" s="55" t="s">
        <v>76</v>
      </c>
      <c r="B93" s="57"/>
      <c r="C93" s="307" t="s">
        <v>77</v>
      </c>
      <c r="D93" s="307"/>
      <c r="E93" s="307"/>
      <c r="F93" s="78"/>
    </row>
    <row r="94" spans="1:6" x14ac:dyDescent="0.3">
      <c r="A94" s="57"/>
      <c r="B94" s="57"/>
      <c r="C94" s="308" t="s">
        <v>78</v>
      </c>
      <c r="D94" s="308"/>
      <c r="E94" s="308"/>
      <c r="F94" s="79" t="s">
        <v>79</v>
      </c>
    </row>
    <row r="95" spans="1:6" x14ac:dyDescent="0.3">
      <c r="A95" s="57"/>
      <c r="B95" s="57"/>
      <c r="C95" s="57"/>
      <c r="D95" s="57"/>
      <c r="E95" s="57"/>
      <c r="F95" s="57"/>
    </row>
    <row r="96" spans="1:6" x14ac:dyDescent="0.3">
      <c r="A96" s="57"/>
      <c r="B96" s="57"/>
      <c r="C96" s="57"/>
      <c r="D96" s="57"/>
      <c r="E96" s="57"/>
      <c r="F96" s="57"/>
    </row>
    <row r="97" spans="1:6" x14ac:dyDescent="0.3">
      <c r="A97" s="80" t="s">
        <v>80</v>
      </c>
      <c r="B97" s="57"/>
      <c r="C97" s="307" t="s">
        <v>81</v>
      </c>
      <c r="D97" s="307"/>
      <c r="E97" s="307"/>
      <c r="F97" s="81"/>
    </row>
    <row r="98" spans="1:6" x14ac:dyDescent="0.3">
      <c r="A98" s="57"/>
      <c r="B98" s="57"/>
      <c r="C98" s="308" t="s">
        <v>78</v>
      </c>
      <c r="D98" s="308"/>
      <c r="E98" s="308"/>
      <c r="F98" s="79" t="s">
        <v>79</v>
      </c>
    </row>
  </sheetData>
  <mergeCells count="82">
    <mergeCell ref="C97:E97"/>
    <mergeCell ref="C98:E98"/>
    <mergeCell ref="B9:F9"/>
    <mergeCell ref="B13:F13"/>
    <mergeCell ref="A20:F20"/>
    <mergeCell ref="A88:C88"/>
    <mergeCell ref="A89:C89"/>
    <mergeCell ref="A90:C90"/>
    <mergeCell ref="A91:C91"/>
    <mergeCell ref="C93:E93"/>
    <mergeCell ref="C94:E94"/>
    <mergeCell ref="A82:C82"/>
    <mergeCell ref="A83:C83"/>
    <mergeCell ref="A84:C84"/>
    <mergeCell ref="A85:C85"/>
    <mergeCell ref="A86:C86"/>
    <mergeCell ref="A87:C87"/>
    <mergeCell ref="A76:C76"/>
    <mergeCell ref="A77:C77"/>
    <mergeCell ref="A78:C78"/>
    <mergeCell ref="A79:C79"/>
    <mergeCell ref="A80:C80"/>
    <mergeCell ref="A81:C81"/>
    <mergeCell ref="A75:C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F73"/>
    <mergeCell ref="A74:C74"/>
    <mergeCell ref="A63:C63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51:C51"/>
    <mergeCell ref="A40:C40"/>
    <mergeCell ref="A41:C41"/>
    <mergeCell ref="A42:C42"/>
    <mergeCell ref="A43:F43"/>
    <mergeCell ref="A44:C44"/>
    <mergeCell ref="A45:C45"/>
    <mergeCell ref="A46:C46"/>
    <mergeCell ref="A47:C47"/>
    <mergeCell ref="A48:C48"/>
    <mergeCell ref="A49:C49"/>
    <mergeCell ref="A50:C50"/>
    <mergeCell ref="A39:C39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27:C27"/>
    <mergeCell ref="C1:F1"/>
    <mergeCell ref="B3:F3"/>
    <mergeCell ref="B11:F11"/>
    <mergeCell ref="A16:F16"/>
    <mergeCell ref="A18:F18"/>
    <mergeCell ref="A22:C22"/>
    <mergeCell ref="A23:C23"/>
    <mergeCell ref="A24:F24"/>
    <mergeCell ref="A25:C25"/>
    <mergeCell ref="A26:D26"/>
  </mergeCells>
  <pageMargins left="0.70866141732283472" right="0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09"/>
  <sheetViews>
    <sheetView topLeftCell="A84" workbookViewId="0">
      <selection activeCell="L9" sqref="L1:L1048576"/>
    </sheetView>
  </sheetViews>
  <sheetFormatPr defaultRowHeight="14.4" x14ac:dyDescent="0.3"/>
  <cols>
    <col min="1" max="1" width="19.88671875" customWidth="1"/>
    <col min="2" max="2" width="11.33203125" customWidth="1"/>
    <col min="3" max="3" width="31.33203125" customWidth="1"/>
    <col min="5" max="5" width="11.77734375" customWidth="1"/>
    <col min="6" max="6" width="12.77734375" customWidth="1"/>
    <col min="7" max="7" width="10.88671875" customWidth="1"/>
    <col min="8" max="8" width="11.6640625" customWidth="1"/>
    <col min="9" max="9" width="11.5546875" customWidth="1"/>
    <col min="10" max="10" width="11.109375" customWidth="1"/>
    <col min="11" max="11" width="14.33203125" customWidth="1"/>
  </cols>
  <sheetData>
    <row r="2" spans="1:14" ht="32.25" customHeight="1" x14ac:dyDescent="0.3">
      <c r="A2" s="82"/>
      <c r="B2" s="82"/>
      <c r="C2" s="82"/>
      <c r="D2" s="82"/>
      <c r="E2" s="312" t="s">
        <v>0</v>
      </c>
      <c r="F2" s="312"/>
      <c r="G2" s="312"/>
      <c r="H2" s="312"/>
      <c r="I2" s="312"/>
      <c r="J2" s="83"/>
      <c r="K2" s="83"/>
      <c r="N2" s="313"/>
    </row>
    <row r="3" spans="1:14" x14ac:dyDescent="0.3">
      <c r="N3" s="313"/>
    </row>
    <row r="4" spans="1:14" ht="12" customHeight="1" x14ac:dyDescent="0.3">
      <c r="C4" s="314" t="s">
        <v>190</v>
      </c>
      <c r="D4" s="314"/>
      <c r="E4" s="314"/>
      <c r="F4" s="314"/>
      <c r="G4" s="314"/>
      <c r="H4" s="314"/>
      <c r="I4" s="314"/>
      <c r="J4" s="314"/>
      <c r="K4" s="314"/>
    </row>
    <row r="5" spans="1:14" ht="12" customHeight="1" x14ac:dyDescent="0.3">
      <c r="C5" s="84"/>
      <c r="D5" s="84"/>
      <c r="E5" s="84"/>
      <c r="F5" s="84"/>
      <c r="G5" s="84"/>
      <c r="H5" s="84"/>
      <c r="I5" s="84"/>
      <c r="J5" s="84"/>
      <c r="K5" s="84"/>
    </row>
    <row r="6" spans="1:14" ht="12" customHeight="1" x14ac:dyDescent="0.3">
      <c r="C6" s="218" t="str">
        <f>Баланс!A23</f>
        <v>за период с января по 30 июня 2019 года</v>
      </c>
      <c r="D6" s="218"/>
      <c r="E6" s="218"/>
      <c r="F6" s="218"/>
      <c r="G6" s="218"/>
      <c r="H6" s="218"/>
      <c r="I6" s="218"/>
      <c r="J6" s="84"/>
      <c r="K6" s="84"/>
    </row>
    <row r="7" spans="1:14" ht="12" customHeight="1" x14ac:dyDescent="0.3"/>
    <row r="8" spans="1:14" ht="12" customHeight="1" x14ac:dyDescent="0.3">
      <c r="A8" s="85" t="s">
        <v>3</v>
      </c>
      <c r="B8" s="86" t="s">
        <v>191</v>
      </c>
      <c r="C8" s="82"/>
      <c r="D8" s="82"/>
      <c r="E8" s="82"/>
      <c r="F8" s="82"/>
      <c r="G8" s="82"/>
      <c r="H8" s="82"/>
      <c r="I8" s="82"/>
      <c r="J8" s="82"/>
      <c r="K8" s="82"/>
    </row>
    <row r="9" spans="1:14" ht="12" customHeight="1" x14ac:dyDescent="0.3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4" ht="12" customHeight="1" x14ac:dyDescent="0.3">
      <c r="A10" s="85" t="s">
        <v>5</v>
      </c>
      <c r="B10" s="4" t="str">
        <f>Баланс!E10</f>
        <v>полугодовая</v>
      </c>
      <c r="C10" s="82"/>
      <c r="D10" s="82"/>
      <c r="E10" s="82"/>
      <c r="F10" s="82"/>
      <c r="G10" s="82"/>
      <c r="H10" s="82"/>
      <c r="I10" s="82"/>
      <c r="J10" s="82"/>
      <c r="K10" s="82"/>
    </row>
    <row r="11" spans="1:14" ht="12" customHeight="1" x14ac:dyDescent="0.3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4" ht="12" customHeight="1" x14ac:dyDescent="0.3">
      <c r="A12" s="85" t="s">
        <v>6</v>
      </c>
      <c r="B12" s="315" t="str">
        <f>Баланс!$E$12</f>
        <v>организации публичного интереса по результатам за январь по 30 июня 2019 года</v>
      </c>
      <c r="C12" s="315"/>
      <c r="D12" s="315"/>
      <c r="E12" s="315"/>
      <c r="F12" s="315"/>
      <c r="G12" s="315"/>
      <c r="H12" s="82"/>
      <c r="I12" s="82"/>
      <c r="J12" s="82"/>
      <c r="K12" s="82"/>
    </row>
    <row r="13" spans="1:14" ht="12" customHeight="1" x14ac:dyDescent="0.3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4" ht="12" customHeight="1" x14ac:dyDescent="0.3">
      <c r="A14" s="85" t="s">
        <v>7</v>
      </c>
      <c r="B14" s="316" t="str">
        <f>ОДДС!$B$11</f>
        <v>АО "Казахстанская фондовая биржа"</v>
      </c>
      <c r="C14" s="316"/>
      <c r="D14" s="316"/>
      <c r="E14" s="316"/>
      <c r="F14" s="316"/>
      <c r="G14" s="316"/>
      <c r="H14" s="316"/>
      <c r="I14" s="316"/>
      <c r="J14" s="316"/>
      <c r="K14" s="316"/>
    </row>
    <row r="15" spans="1:14" ht="12" customHeight="1" x14ac:dyDescent="0.3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4" ht="12" customHeight="1" x14ac:dyDescent="0.3">
      <c r="A16" s="85" t="s">
        <v>8</v>
      </c>
      <c r="B16" s="316" t="str">
        <f>Баланс!E16</f>
        <v>ежегодно не позднее 14 августа  года, следующего за отчетным</v>
      </c>
      <c r="C16" s="316"/>
      <c r="D16" s="316"/>
      <c r="E16" s="316"/>
      <c r="F16" s="316"/>
      <c r="G16" s="316"/>
      <c r="H16" s="82"/>
      <c r="I16" s="82"/>
      <c r="J16" s="82"/>
      <c r="K16" s="82"/>
    </row>
    <row r="17" spans="1:11" ht="12" customHeight="1" x14ac:dyDescent="0.3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12" customHeight="1" x14ac:dyDescent="0.3">
      <c r="A18" s="316" t="s">
        <v>192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</row>
    <row r="19" spans="1:11" ht="12" customHeight="1" x14ac:dyDescent="0.3">
      <c r="A19" s="316" t="s">
        <v>193</v>
      </c>
      <c r="B19" s="316"/>
      <c r="C19" s="316"/>
      <c r="D19" s="316"/>
      <c r="E19" s="86"/>
      <c r="F19" s="86"/>
      <c r="G19" s="86"/>
      <c r="H19" s="86"/>
      <c r="I19" s="86"/>
      <c r="J19" s="86"/>
      <c r="K19" s="86"/>
    </row>
    <row r="20" spans="1:11" ht="12" customHeight="1" x14ac:dyDescent="0.3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ht="12" customHeight="1" x14ac:dyDescent="0.3">
      <c r="A21" s="82"/>
      <c r="B21" s="82"/>
      <c r="C21" s="86" t="s">
        <v>12</v>
      </c>
      <c r="D21" s="82"/>
      <c r="E21" s="82"/>
      <c r="F21" s="82"/>
      <c r="G21" s="82"/>
      <c r="H21" s="86"/>
      <c r="I21" s="86"/>
      <c r="J21" s="86"/>
      <c r="K21" s="86"/>
    </row>
    <row r="22" spans="1:11" ht="12" customHeight="1" x14ac:dyDescent="0.3">
      <c r="A22" s="330" t="s">
        <v>13</v>
      </c>
      <c r="B22" s="330"/>
      <c r="C22" s="330"/>
      <c r="D22" s="330"/>
      <c r="E22" s="330"/>
      <c r="F22" s="330"/>
      <c r="G22" s="330"/>
      <c r="H22" s="86"/>
      <c r="I22" s="86"/>
      <c r="J22" s="86"/>
      <c r="K22" s="86"/>
    </row>
    <row r="23" spans="1:11" ht="12" customHeight="1" x14ac:dyDescent="0.3">
      <c r="A23" s="87"/>
      <c r="B23" s="87"/>
      <c r="C23" s="87"/>
      <c r="D23" s="87"/>
      <c r="E23" s="87"/>
      <c r="F23" s="87"/>
      <c r="G23" s="87"/>
      <c r="H23" s="86"/>
      <c r="I23" s="86"/>
      <c r="J23" s="86"/>
      <c r="K23" s="86"/>
    </row>
    <row r="24" spans="1:11" x14ac:dyDescent="0.3">
      <c r="K24" s="88" t="s">
        <v>14</v>
      </c>
    </row>
    <row r="25" spans="1:11" ht="15" customHeight="1" x14ac:dyDescent="0.3">
      <c r="A25" s="331" t="s">
        <v>194</v>
      </c>
      <c r="B25" s="332"/>
      <c r="C25" s="333"/>
      <c r="D25" s="337" t="s">
        <v>16</v>
      </c>
      <c r="E25" s="339" t="s">
        <v>195</v>
      </c>
      <c r="F25" s="340"/>
      <c r="G25" s="340"/>
      <c r="H25" s="340"/>
      <c r="I25" s="341"/>
      <c r="J25" s="342" t="s">
        <v>196</v>
      </c>
      <c r="K25" s="344" t="s">
        <v>197</v>
      </c>
    </row>
    <row r="26" spans="1:11" ht="57" x14ac:dyDescent="0.3">
      <c r="A26" s="334"/>
      <c r="B26" s="335"/>
      <c r="C26" s="336"/>
      <c r="D26" s="338"/>
      <c r="E26" s="89" t="s">
        <v>64</v>
      </c>
      <c r="F26" s="89" t="s">
        <v>65</v>
      </c>
      <c r="G26" s="89" t="s">
        <v>198</v>
      </c>
      <c r="H26" s="90" t="s">
        <v>67</v>
      </c>
      <c r="I26" s="89" t="s">
        <v>199</v>
      </c>
      <c r="J26" s="343"/>
      <c r="K26" s="345"/>
    </row>
    <row r="27" spans="1:11" ht="15" thickBot="1" x14ac:dyDescent="0.35">
      <c r="A27" s="317">
        <v>1</v>
      </c>
      <c r="B27" s="318"/>
      <c r="C27" s="319"/>
      <c r="D27" s="91">
        <v>2</v>
      </c>
      <c r="E27" s="91">
        <v>3</v>
      </c>
      <c r="F27" s="91">
        <v>4</v>
      </c>
      <c r="G27" s="92">
        <v>5</v>
      </c>
      <c r="H27" s="92">
        <v>6</v>
      </c>
      <c r="I27" s="92">
        <v>7</v>
      </c>
      <c r="J27" s="92">
        <v>8</v>
      </c>
      <c r="K27" s="92">
        <v>9</v>
      </c>
    </row>
    <row r="28" spans="1:11" ht="12" customHeight="1" thickBot="1" x14ac:dyDescent="0.35">
      <c r="A28" s="320" t="s">
        <v>200</v>
      </c>
      <c r="B28" s="321"/>
      <c r="C28" s="322"/>
      <c r="D28" s="93">
        <v>10</v>
      </c>
      <c r="E28" s="94">
        <v>99100</v>
      </c>
      <c r="F28" s="95" t="s">
        <v>22</v>
      </c>
      <c r="G28" s="95" t="s">
        <v>22</v>
      </c>
      <c r="H28" s="96">
        <v>5882613</v>
      </c>
      <c r="I28" s="96">
        <v>-5836793</v>
      </c>
      <c r="J28" s="96"/>
      <c r="K28" s="97">
        <f>E28+H28+I28</f>
        <v>144920</v>
      </c>
    </row>
    <row r="29" spans="1:11" ht="12" customHeight="1" thickBot="1" x14ac:dyDescent="0.35">
      <c r="A29" s="323" t="s">
        <v>201</v>
      </c>
      <c r="B29" s="324"/>
      <c r="C29" s="325"/>
      <c r="D29" s="98">
        <v>11</v>
      </c>
      <c r="E29" s="99" t="s">
        <v>22</v>
      </c>
      <c r="F29" s="100" t="s">
        <v>22</v>
      </c>
      <c r="G29" s="100" t="s">
        <v>22</v>
      </c>
      <c r="H29" s="96"/>
      <c r="I29" s="101" t="s">
        <v>22</v>
      </c>
      <c r="J29" s="101"/>
      <c r="K29" s="102">
        <f>H29</f>
        <v>0</v>
      </c>
    </row>
    <row r="30" spans="1:11" ht="12" customHeight="1" x14ac:dyDescent="0.3">
      <c r="A30" s="326" t="s">
        <v>202</v>
      </c>
      <c r="B30" s="327"/>
      <c r="C30" s="328"/>
      <c r="D30" s="103">
        <v>100</v>
      </c>
      <c r="E30" s="104">
        <v>99100</v>
      </c>
      <c r="F30" s="105" t="s">
        <v>22</v>
      </c>
      <c r="G30" s="105" t="s">
        <v>22</v>
      </c>
      <c r="H30" s="160">
        <f>H28</f>
        <v>5882613</v>
      </c>
      <c r="I30" s="96">
        <f>I28</f>
        <v>-5836793</v>
      </c>
      <c r="J30" s="107">
        <v>0</v>
      </c>
      <c r="K30" s="102">
        <f>E30+H30+I30</f>
        <v>144920</v>
      </c>
    </row>
    <row r="31" spans="1:11" ht="13.5" customHeight="1" x14ac:dyDescent="0.3">
      <c r="A31" s="323" t="s">
        <v>203</v>
      </c>
      <c r="B31" s="324"/>
      <c r="C31" s="325"/>
      <c r="D31" s="108">
        <v>200</v>
      </c>
      <c r="E31" s="100" t="s">
        <v>22</v>
      </c>
      <c r="F31" s="100" t="s">
        <v>22</v>
      </c>
      <c r="G31" s="100" t="s">
        <v>22</v>
      </c>
      <c r="H31" s="101">
        <f>H32</f>
        <v>-8589</v>
      </c>
      <c r="I31" s="101">
        <f>I32</f>
        <v>-2369404</v>
      </c>
      <c r="J31" s="101"/>
      <c r="K31" s="134">
        <f>K32</f>
        <v>-2377993</v>
      </c>
    </row>
    <row r="32" spans="1:11" ht="12" customHeight="1" x14ac:dyDescent="0.3">
      <c r="A32" s="329" t="s">
        <v>204</v>
      </c>
      <c r="B32" s="329"/>
      <c r="C32" s="329"/>
      <c r="D32" s="110">
        <v>210</v>
      </c>
      <c r="E32" s="100" t="s">
        <v>22</v>
      </c>
      <c r="F32" s="100" t="s">
        <v>22</v>
      </c>
      <c r="G32" s="100" t="s">
        <v>22</v>
      </c>
      <c r="H32" s="212">
        <v>-8589</v>
      </c>
      <c r="I32" s="161">
        <v>-2369404</v>
      </c>
      <c r="J32" s="101"/>
      <c r="K32" s="102">
        <f>I32+H32</f>
        <v>-2377993</v>
      </c>
    </row>
    <row r="33" spans="1:11" ht="15" customHeight="1" x14ac:dyDescent="0.3">
      <c r="A33" s="346" t="s">
        <v>205</v>
      </c>
      <c r="B33" s="346"/>
      <c r="C33" s="346"/>
      <c r="D33" s="111">
        <v>220</v>
      </c>
      <c r="E33" s="112" t="s">
        <v>22</v>
      </c>
      <c r="F33" s="112" t="s">
        <v>22</v>
      </c>
      <c r="G33" s="112" t="s">
        <v>22</v>
      </c>
      <c r="H33" s="112">
        <f>H35</f>
        <v>-8589</v>
      </c>
      <c r="I33" s="109"/>
      <c r="J33" s="109"/>
      <c r="K33" s="102">
        <f>K35</f>
        <v>-8589</v>
      </c>
    </row>
    <row r="34" spans="1:11" ht="12" customHeight="1" x14ac:dyDescent="0.3">
      <c r="A34" s="326" t="s">
        <v>109</v>
      </c>
      <c r="B34" s="347"/>
      <c r="C34" s="348"/>
      <c r="D34" s="349"/>
      <c r="E34" s="100" t="s">
        <v>22</v>
      </c>
      <c r="F34" s="100" t="s">
        <v>22</v>
      </c>
      <c r="G34" s="100" t="s">
        <v>22</v>
      </c>
      <c r="H34" s="100"/>
      <c r="I34" s="100"/>
      <c r="J34" s="100"/>
      <c r="K34" s="102"/>
    </row>
    <row r="35" spans="1:11" ht="12" customHeight="1" x14ac:dyDescent="0.3">
      <c r="A35" s="326" t="s">
        <v>206</v>
      </c>
      <c r="B35" s="347"/>
      <c r="C35" s="348"/>
      <c r="D35" s="113">
        <v>221</v>
      </c>
      <c r="E35" s="114" t="s">
        <v>22</v>
      </c>
      <c r="F35" s="115" t="s">
        <v>22</v>
      </c>
      <c r="G35" s="115" t="s">
        <v>22</v>
      </c>
      <c r="H35" s="115">
        <v>-8589</v>
      </c>
      <c r="I35" s="101">
        <v>0</v>
      </c>
      <c r="J35" s="101"/>
      <c r="K35" s="102">
        <f>H35+I35</f>
        <v>-8589</v>
      </c>
    </row>
    <row r="36" spans="1:11" ht="17.25" customHeight="1" thickBot="1" x14ac:dyDescent="0.35">
      <c r="A36" s="326" t="s">
        <v>207</v>
      </c>
      <c r="B36" s="347"/>
      <c r="C36" s="348"/>
      <c r="D36" s="116">
        <v>222</v>
      </c>
      <c r="E36" s="117" t="s">
        <v>22</v>
      </c>
      <c r="F36" s="117" t="s">
        <v>22</v>
      </c>
      <c r="G36" s="117" t="s">
        <v>22</v>
      </c>
      <c r="H36" s="117" t="s">
        <v>22</v>
      </c>
      <c r="I36" s="118" t="s">
        <v>22</v>
      </c>
      <c r="J36" s="117"/>
      <c r="K36" s="119" t="s">
        <v>22</v>
      </c>
    </row>
    <row r="37" spans="1:11" ht="15" customHeight="1" x14ac:dyDescent="0.3">
      <c r="A37" s="331" t="s">
        <v>194</v>
      </c>
      <c r="B37" s="331"/>
      <c r="C37" s="331"/>
      <c r="D37" s="337" t="s">
        <v>16</v>
      </c>
      <c r="E37" s="339" t="s">
        <v>195</v>
      </c>
      <c r="F37" s="340"/>
      <c r="G37" s="340"/>
      <c r="H37" s="340"/>
      <c r="I37" s="341"/>
      <c r="J37" s="342" t="s">
        <v>196</v>
      </c>
      <c r="K37" s="344" t="s">
        <v>197</v>
      </c>
    </row>
    <row r="38" spans="1:11" ht="57" x14ac:dyDescent="0.3">
      <c r="A38" s="350"/>
      <c r="B38" s="351"/>
      <c r="C38" s="351"/>
      <c r="D38" s="352"/>
      <c r="E38" s="89" t="s">
        <v>64</v>
      </c>
      <c r="F38" s="89" t="s">
        <v>65</v>
      </c>
      <c r="G38" s="89" t="s">
        <v>198</v>
      </c>
      <c r="H38" s="90" t="s">
        <v>67</v>
      </c>
      <c r="I38" s="89" t="s">
        <v>199</v>
      </c>
      <c r="J38" s="343"/>
      <c r="K38" s="345"/>
    </row>
    <row r="39" spans="1:11" ht="15" thickBot="1" x14ac:dyDescent="0.35">
      <c r="A39" s="317">
        <v>1</v>
      </c>
      <c r="B39" s="317"/>
      <c r="C39" s="317"/>
      <c r="D39" s="91">
        <v>2</v>
      </c>
      <c r="E39" s="91">
        <v>3</v>
      </c>
      <c r="F39" s="91">
        <v>4</v>
      </c>
      <c r="G39" s="92">
        <v>5</v>
      </c>
      <c r="H39" s="92">
        <v>6</v>
      </c>
      <c r="I39" s="92">
        <v>7</v>
      </c>
      <c r="J39" s="92">
        <v>8</v>
      </c>
      <c r="K39" s="92">
        <v>9</v>
      </c>
    </row>
    <row r="40" spans="1:11" ht="24" customHeight="1" x14ac:dyDescent="0.3">
      <c r="A40" s="329" t="s">
        <v>208</v>
      </c>
      <c r="B40" s="329"/>
      <c r="C40" s="329"/>
      <c r="D40" s="120">
        <v>223</v>
      </c>
      <c r="E40" s="121" t="s">
        <v>22</v>
      </c>
      <c r="F40" s="122" t="s">
        <v>22</v>
      </c>
      <c r="G40" s="122" t="s">
        <v>22</v>
      </c>
      <c r="H40" s="123" t="s">
        <v>22</v>
      </c>
      <c r="I40" s="123" t="s">
        <v>22</v>
      </c>
      <c r="J40" s="123"/>
      <c r="K40" s="124" t="s">
        <v>22</v>
      </c>
    </row>
    <row r="41" spans="1:11" ht="24.75" customHeight="1" x14ac:dyDescent="0.3">
      <c r="A41" s="329" t="s">
        <v>112</v>
      </c>
      <c r="B41" s="329"/>
      <c r="C41" s="329"/>
      <c r="D41" s="113">
        <v>224</v>
      </c>
      <c r="E41" s="114" t="s">
        <v>22</v>
      </c>
      <c r="F41" s="115" t="s">
        <v>22</v>
      </c>
      <c r="G41" s="115" t="s">
        <v>22</v>
      </c>
      <c r="H41" s="101" t="s">
        <v>22</v>
      </c>
      <c r="I41" s="101" t="s">
        <v>22</v>
      </c>
      <c r="J41" s="101"/>
      <c r="K41" s="102" t="s">
        <v>22</v>
      </c>
    </row>
    <row r="42" spans="1:11" x14ac:dyDescent="0.3">
      <c r="A42" s="329" t="s">
        <v>113</v>
      </c>
      <c r="B42" s="329"/>
      <c r="C42" s="329"/>
      <c r="D42" s="113">
        <v>225</v>
      </c>
      <c r="E42" s="114" t="s">
        <v>22</v>
      </c>
      <c r="F42" s="115" t="s">
        <v>22</v>
      </c>
      <c r="G42" s="115" t="s">
        <v>22</v>
      </c>
      <c r="H42" s="101" t="s">
        <v>22</v>
      </c>
      <c r="I42" s="101" t="s">
        <v>22</v>
      </c>
      <c r="J42" s="101"/>
      <c r="K42" s="102" t="s">
        <v>22</v>
      </c>
    </row>
    <row r="43" spans="1:11" ht="23.25" customHeight="1" x14ac:dyDescent="0.3">
      <c r="A43" s="329" t="s">
        <v>114</v>
      </c>
      <c r="B43" s="329"/>
      <c r="C43" s="329"/>
      <c r="D43" s="113">
        <v>226</v>
      </c>
      <c r="E43" s="100" t="s">
        <v>22</v>
      </c>
      <c r="F43" s="100" t="s">
        <v>22</v>
      </c>
      <c r="G43" s="100" t="s">
        <v>22</v>
      </c>
      <c r="H43" s="100" t="s">
        <v>22</v>
      </c>
      <c r="I43" s="101" t="s">
        <v>22</v>
      </c>
      <c r="J43" s="100"/>
      <c r="K43" s="102" t="s">
        <v>22</v>
      </c>
    </row>
    <row r="44" spans="1:11" ht="12" customHeight="1" x14ac:dyDescent="0.3">
      <c r="A44" s="329" t="s">
        <v>209</v>
      </c>
      <c r="B44" s="329"/>
      <c r="C44" s="329"/>
      <c r="D44" s="113">
        <v>227</v>
      </c>
      <c r="E44" s="100" t="s">
        <v>22</v>
      </c>
      <c r="F44" s="100" t="s">
        <v>22</v>
      </c>
      <c r="G44" s="100" t="s">
        <v>22</v>
      </c>
      <c r="H44" s="100" t="s">
        <v>22</v>
      </c>
      <c r="I44" s="101" t="s">
        <v>22</v>
      </c>
      <c r="J44" s="109"/>
      <c r="K44" s="102" t="s">
        <v>22</v>
      </c>
    </row>
    <row r="45" spans="1:11" ht="12" customHeight="1" x14ac:dyDescent="0.3">
      <c r="A45" s="329" t="s">
        <v>116</v>
      </c>
      <c r="B45" s="329"/>
      <c r="C45" s="329"/>
      <c r="D45" s="125">
        <v>228</v>
      </c>
      <c r="E45" s="126" t="s">
        <v>22</v>
      </c>
      <c r="F45" s="127" t="s">
        <v>22</v>
      </c>
      <c r="G45" s="127" t="s">
        <v>22</v>
      </c>
      <c r="H45" s="128" t="s">
        <v>22</v>
      </c>
      <c r="I45" s="128" t="s">
        <v>22</v>
      </c>
      <c r="J45" s="128"/>
      <c r="K45" s="129" t="s">
        <v>22</v>
      </c>
    </row>
    <row r="46" spans="1:11" ht="12" customHeight="1" x14ac:dyDescent="0.3">
      <c r="A46" s="329" t="s">
        <v>117</v>
      </c>
      <c r="B46" s="329"/>
      <c r="C46" s="329"/>
      <c r="D46" s="130">
        <v>229</v>
      </c>
      <c r="E46" s="126" t="s">
        <v>22</v>
      </c>
      <c r="F46" s="126" t="s">
        <v>22</v>
      </c>
      <c r="G46" s="126" t="s">
        <v>22</v>
      </c>
      <c r="H46" s="126" t="s">
        <v>22</v>
      </c>
      <c r="I46" s="126" t="s">
        <v>22</v>
      </c>
      <c r="J46" s="126"/>
      <c r="K46" s="102" t="s">
        <v>22</v>
      </c>
    </row>
    <row r="47" spans="1:11" ht="12" customHeight="1" x14ac:dyDescent="0.3">
      <c r="A47" s="346" t="s">
        <v>210</v>
      </c>
      <c r="B47" s="346"/>
      <c r="C47" s="346"/>
      <c r="D47" s="130">
        <v>300</v>
      </c>
      <c r="E47" s="131" t="s">
        <v>22</v>
      </c>
      <c r="F47" s="132" t="s">
        <v>22</v>
      </c>
      <c r="G47" s="132" t="s">
        <v>22</v>
      </c>
      <c r="H47" s="133">
        <v>0</v>
      </c>
      <c r="I47" s="133">
        <v>0</v>
      </c>
      <c r="J47" s="133">
        <v>0</v>
      </c>
      <c r="K47" s="134">
        <v>0</v>
      </c>
    </row>
    <row r="48" spans="1:11" ht="12" customHeight="1" x14ac:dyDescent="0.3">
      <c r="A48" s="326" t="s">
        <v>109</v>
      </c>
      <c r="B48" s="347"/>
      <c r="C48" s="348"/>
      <c r="D48" s="135"/>
      <c r="E48" s="114" t="s">
        <v>22</v>
      </c>
      <c r="F48" s="115" t="s">
        <v>22</v>
      </c>
      <c r="G48" s="115" t="s">
        <v>22</v>
      </c>
      <c r="H48" s="101" t="s">
        <v>22</v>
      </c>
      <c r="I48" s="101" t="s">
        <v>22</v>
      </c>
      <c r="J48" s="101"/>
      <c r="K48" s="102" t="s">
        <v>22</v>
      </c>
    </row>
    <row r="49" spans="1:11" ht="12" customHeight="1" x14ac:dyDescent="0.3">
      <c r="A49" s="326" t="s">
        <v>211</v>
      </c>
      <c r="B49" s="347"/>
      <c r="C49" s="348"/>
      <c r="D49" s="113">
        <v>310</v>
      </c>
      <c r="E49" s="114" t="s">
        <v>22</v>
      </c>
      <c r="F49" s="115" t="s">
        <v>22</v>
      </c>
      <c r="G49" s="115" t="s">
        <v>22</v>
      </c>
      <c r="H49" s="101" t="s">
        <v>22</v>
      </c>
      <c r="I49" s="101" t="s">
        <v>22</v>
      </c>
      <c r="J49" s="101"/>
      <c r="K49" s="102" t="s">
        <v>22</v>
      </c>
    </row>
    <row r="50" spans="1:11" ht="12" customHeight="1" x14ac:dyDescent="0.3">
      <c r="A50" s="326" t="s">
        <v>109</v>
      </c>
      <c r="B50" s="347"/>
      <c r="C50" s="348"/>
      <c r="D50" s="135"/>
      <c r="E50" s="114" t="s">
        <v>22</v>
      </c>
      <c r="F50" s="115" t="s">
        <v>22</v>
      </c>
      <c r="G50" s="115" t="s">
        <v>22</v>
      </c>
      <c r="H50" s="101" t="s">
        <v>22</v>
      </c>
      <c r="I50" s="101" t="s">
        <v>22</v>
      </c>
      <c r="J50" s="101"/>
      <c r="K50" s="102" t="s">
        <v>22</v>
      </c>
    </row>
    <row r="51" spans="1:11" ht="12" customHeight="1" x14ac:dyDescent="0.3">
      <c r="A51" s="353" t="s">
        <v>212</v>
      </c>
      <c r="B51" s="353"/>
      <c r="C51" s="353"/>
      <c r="D51" s="135"/>
      <c r="E51" s="114" t="s">
        <v>22</v>
      </c>
      <c r="F51" s="115" t="s">
        <v>22</v>
      </c>
      <c r="G51" s="115" t="s">
        <v>22</v>
      </c>
      <c r="H51" s="101" t="s">
        <v>22</v>
      </c>
      <c r="I51" s="101" t="s">
        <v>22</v>
      </c>
      <c r="J51" s="101"/>
      <c r="K51" s="102" t="s">
        <v>22</v>
      </c>
    </row>
    <row r="52" spans="1:11" ht="12" customHeight="1" x14ac:dyDescent="0.3">
      <c r="A52" s="353" t="s">
        <v>213</v>
      </c>
      <c r="B52" s="353"/>
      <c r="C52" s="353"/>
      <c r="D52" s="135"/>
      <c r="E52" s="114" t="s">
        <v>22</v>
      </c>
      <c r="F52" s="115" t="s">
        <v>22</v>
      </c>
      <c r="G52" s="115" t="s">
        <v>22</v>
      </c>
      <c r="H52" s="101" t="s">
        <v>22</v>
      </c>
      <c r="I52" s="101" t="s">
        <v>22</v>
      </c>
      <c r="J52" s="101"/>
      <c r="K52" s="102" t="s">
        <v>22</v>
      </c>
    </row>
    <row r="53" spans="1:11" ht="12" customHeight="1" x14ac:dyDescent="0.3">
      <c r="A53" s="353" t="s">
        <v>214</v>
      </c>
      <c r="B53" s="353"/>
      <c r="C53" s="353"/>
      <c r="D53" s="135"/>
      <c r="E53" s="114" t="s">
        <v>22</v>
      </c>
      <c r="F53" s="115" t="s">
        <v>22</v>
      </c>
      <c r="G53" s="115" t="s">
        <v>22</v>
      </c>
      <c r="H53" s="101" t="s">
        <v>22</v>
      </c>
      <c r="I53" s="101" t="s">
        <v>22</v>
      </c>
      <c r="J53" s="101"/>
      <c r="K53" s="102" t="s">
        <v>22</v>
      </c>
    </row>
    <row r="54" spans="1:11" ht="12" customHeight="1" x14ac:dyDescent="0.3">
      <c r="A54" s="353" t="s">
        <v>215</v>
      </c>
      <c r="B54" s="353"/>
      <c r="C54" s="353"/>
      <c r="D54" s="113">
        <v>311</v>
      </c>
      <c r="E54" s="114" t="s">
        <v>22</v>
      </c>
      <c r="F54" s="115" t="s">
        <v>22</v>
      </c>
      <c r="G54" s="115" t="s">
        <v>22</v>
      </c>
      <c r="H54" s="101" t="s">
        <v>22</v>
      </c>
      <c r="I54" s="101" t="s">
        <v>22</v>
      </c>
      <c r="J54" s="101"/>
      <c r="K54" s="102" t="s">
        <v>22</v>
      </c>
    </row>
    <row r="55" spans="1:11" ht="12" customHeight="1" x14ac:dyDescent="0.3">
      <c r="A55" s="353" t="s">
        <v>216</v>
      </c>
      <c r="B55" s="353"/>
      <c r="C55" s="353"/>
      <c r="D55" s="113">
        <v>312</v>
      </c>
      <c r="E55" s="114" t="s">
        <v>22</v>
      </c>
      <c r="F55" s="115" t="s">
        <v>22</v>
      </c>
      <c r="G55" s="115" t="s">
        <v>22</v>
      </c>
      <c r="H55" s="101" t="s">
        <v>22</v>
      </c>
      <c r="I55" s="101" t="s">
        <v>22</v>
      </c>
      <c r="J55" s="101"/>
      <c r="K55" s="102" t="s">
        <v>22</v>
      </c>
    </row>
    <row r="56" spans="1:11" ht="12" customHeight="1" x14ac:dyDescent="0.3">
      <c r="A56" s="353" t="s">
        <v>217</v>
      </c>
      <c r="B56" s="353"/>
      <c r="C56" s="353"/>
      <c r="D56" s="113">
        <v>313</v>
      </c>
      <c r="E56" s="114" t="s">
        <v>22</v>
      </c>
      <c r="F56" s="115" t="s">
        <v>22</v>
      </c>
      <c r="G56" s="115" t="s">
        <v>22</v>
      </c>
      <c r="H56" s="101" t="s">
        <v>22</v>
      </c>
      <c r="I56" s="101" t="s">
        <v>22</v>
      </c>
      <c r="J56" s="101"/>
      <c r="K56" s="102" t="s">
        <v>22</v>
      </c>
    </row>
    <row r="57" spans="1:11" ht="12" customHeight="1" x14ac:dyDescent="0.3">
      <c r="A57" s="353" t="s">
        <v>218</v>
      </c>
      <c r="B57" s="353"/>
      <c r="C57" s="353"/>
      <c r="D57" s="113">
        <v>314</v>
      </c>
      <c r="E57" s="114" t="s">
        <v>22</v>
      </c>
      <c r="F57" s="115" t="s">
        <v>22</v>
      </c>
      <c r="G57" s="115" t="s">
        <v>22</v>
      </c>
      <c r="H57" s="101" t="s">
        <v>22</v>
      </c>
      <c r="I57" s="101" t="s">
        <v>22</v>
      </c>
      <c r="J57" s="101"/>
      <c r="K57" s="102" t="s">
        <v>22</v>
      </c>
    </row>
    <row r="58" spans="1:11" ht="12" customHeight="1" x14ac:dyDescent="0.3">
      <c r="A58" s="353" t="s">
        <v>219</v>
      </c>
      <c r="B58" s="353"/>
      <c r="C58" s="353"/>
      <c r="D58" s="113">
        <v>315</v>
      </c>
      <c r="E58" s="114" t="s">
        <v>22</v>
      </c>
      <c r="F58" s="115" t="s">
        <v>22</v>
      </c>
      <c r="G58" s="115" t="s">
        <v>22</v>
      </c>
      <c r="H58" s="101" t="s">
        <v>22</v>
      </c>
      <c r="I58" s="101" t="s">
        <v>22</v>
      </c>
      <c r="J58" s="101"/>
      <c r="K58" s="102" t="s">
        <v>22</v>
      </c>
    </row>
    <row r="59" spans="1:11" ht="12" customHeight="1" x14ac:dyDescent="0.3">
      <c r="A59" s="353" t="s">
        <v>220</v>
      </c>
      <c r="B59" s="353"/>
      <c r="C59" s="353"/>
      <c r="D59" s="113">
        <v>316</v>
      </c>
      <c r="E59" s="114" t="s">
        <v>22</v>
      </c>
      <c r="F59" s="115" t="s">
        <v>22</v>
      </c>
      <c r="G59" s="115" t="s">
        <v>22</v>
      </c>
      <c r="H59" s="101" t="s">
        <v>22</v>
      </c>
      <c r="I59" s="101" t="s">
        <v>22</v>
      </c>
      <c r="J59" s="101"/>
      <c r="K59" s="102" t="s">
        <v>22</v>
      </c>
    </row>
    <row r="60" spans="1:11" ht="12" customHeight="1" x14ac:dyDescent="0.3">
      <c r="A60" s="353" t="s">
        <v>221</v>
      </c>
      <c r="B60" s="353"/>
      <c r="C60" s="353"/>
      <c r="D60" s="113">
        <v>317</v>
      </c>
      <c r="E60" s="114" t="s">
        <v>22</v>
      </c>
      <c r="F60" s="115" t="s">
        <v>22</v>
      </c>
      <c r="G60" s="115" t="s">
        <v>22</v>
      </c>
      <c r="H60" s="101" t="s">
        <v>22</v>
      </c>
      <c r="I60" s="101" t="s">
        <v>22</v>
      </c>
      <c r="J60" s="101"/>
      <c r="K60" s="102" t="s">
        <v>22</v>
      </c>
    </row>
    <row r="61" spans="1:11" ht="12" customHeight="1" x14ac:dyDescent="0.3">
      <c r="A61" s="353" t="s">
        <v>222</v>
      </c>
      <c r="B61" s="353"/>
      <c r="C61" s="353"/>
      <c r="D61" s="113">
        <v>318</v>
      </c>
      <c r="E61" s="114" t="s">
        <v>22</v>
      </c>
      <c r="F61" s="115" t="s">
        <v>22</v>
      </c>
      <c r="G61" s="115" t="s">
        <v>22</v>
      </c>
      <c r="H61" s="101" t="s">
        <v>22</v>
      </c>
      <c r="I61" s="101" t="s">
        <v>22</v>
      </c>
      <c r="J61" s="101"/>
      <c r="K61" s="102" t="s">
        <v>22</v>
      </c>
    </row>
    <row r="62" spans="1:11" ht="12" customHeight="1" x14ac:dyDescent="0.3">
      <c r="A62" s="353" t="s">
        <v>223</v>
      </c>
      <c r="B62" s="353"/>
      <c r="C62" s="353"/>
      <c r="D62" s="113">
        <v>319</v>
      </c>
      <c r="E62" s="114" t="s">
        <v>22</v>
      </c>
      <c r="F62" s="115" t="s">
        <v>22</v>
      </c>
      <c r="G62" s="115" t="s">
        <v>22</v>
      </c>
      <c r="H62" s="101">
        <v>0</v>
      </c>
      <c r="I62" s="101">
        <v>0</v>
      </c>
      <c r="J62" s="101">
        <v>0</v>
      </c>
      <c r="K62" s="102">
        <v>0</v>
      </c>
    </row>
    <row r="63" spans="1:11" ht="12" customHeight="1" x14ac:dyDescent="0.3">
      <c r="A63" s="354" t="s">
        <v>224</v>
      </c>
      <c r="B63" s="354"/>
      <c r="C63" s="354"/>
      <c r="D63" s="130">
        <v>400</v>
      </c>
      <c r="E63" s="104">
        <f>E30</f>
        <v>99100</v>
      </c>
      <c r="F63" s="104">
        <v>0</v>
      </c>
      <c r="G63" s="104">
        <v>0</v>
      </c>
      <c r="H63" s="107">
        <f>H30+H35</f>
        <v>5874024</v>
      </c>
      <c r="I63" s="107">
        <f>I30+I35+I32-1</f>
        <v>-8206198</v>
      </c>
      <c r="J63" s="107">
        <v>0</v>
      </c>
      <c r="K63" s="107">
        <f>E63+H63+I63+1</f>
        <v>-2233073</v>
      </c>
    </row>
    <row r="64" spans="1:11" ht="12" customHeight="1" x14ac:dyDescent="0.3">
      <c r="A64" s="353" t="s">
        <v>225</v>
      </c>
      <c r="B64" s="353"/>
      <c r="C64" s="353"/>
      <c r="D64" s="113">
        <v>401</v>
      </c>
      <c r="E64" s="114" t="s">
        <v>22</v>
      </c>
      <c r="F64" s="115" t="s">
        <v>22</v>
      </c>
      <c r="G64" s="115" t="s">
        <v>22</v>
      </c>
      <c r="H64" s="101"/>
      <c r="I64" s="101" t="s">
        <v>22</v>
      </c>
      <c r="J64" s="101"/>
      <c r="K64" s="102" t="s">
        <v>22</v>
      </c>
    </row>
    <row r="65" spans="1:11" ht="12" customHeight="1" thickBot="1" x14ac:dyDescent="0.35">
      <c r="A65" s="320" t="s">
        <v>226</v>
      </c>
      <c r="B65" s="355"/>
      <c r="C65" s="356"/>
      <c r="D65" s="136">
        <v>500</v>
      </c>
      <c r="E65" s="137">
        <f>E63</f>
        <v>99100</v>
      </c>
      <c r="F65" s="137" t="s">
        <v>22</v>
      </c>
      <c r="G65" s="137" t="s">
        <v>22</v>
      </c>
      <c r="H65" s="137">
        <f>H63</f>
        <v>5874024</v>
      </c>
      <c r="I65" s="137">
        <f>I63</f>
        <v>-8206198</v>
      </c>
      <c r="J65" s="137"/>
      <c r="K65" s="138">
        <f>SUM(E65:I65)+1</f>
        <v>-2233073</v>
      </c>
    </row>
    <row r="66" spans="1:11" ht="15" customHeight="1" x14ac:dyDescent="0.3">
      <c r="A66" s="331" t="s">
        <v>194</v>
      </c>
      <c r="B66" s="331"/>
      <c r="C66" s="331"/>
      <c r="D66" s="337" t="s">
        <v>16</v>
      </c>
      <c r="E66" s="339" t="s">
        <v>195</v>
      </c>
      <c r="F66" s="340"/>
      <c r="G66" s="340"/>
      <c r="H66" s="340"/>
      <c r="I66" s="341"/>
      <c r="J66" s="342" t="s">
        <v>196</v>
      </c>
      <c r="K66" s="344" t="s">
        <v>197</v>
      </c>
    </row>
    <row r="67" spans="1:11" ht="57" x14ac:dyDescent="0.3">
      <c r="A67" s="350"/>
      <c r="B67" s="351"/>
      <c r="C67" s="351"/>
      <c r="D67" s="352"/>
      <c r="E67" s="89" t="s">
        <v>64</v>
      </c>
      <c r="F67" s="89" t="s">
        <v>65</v>
      </c>
      <c r="G67" s="89" t="s">
        <v>198</v>
      </c>
      <c r="H67" s="90" t="s">
        <v>67</v>
      </c>
      <c r="I67" s="89" t="s">
        <v>199</v>
      </c>
      <c r="J67" s="343"/>
      <c r="K67" s="345"/>
    </row>
    <row r="68" spans="1:11" ht="15" thickBot="1" x14ac:dyDescent="0.35">
      <c r="A68" s="317">
        <v>1</v>
      </c>
      <c r="B68" s="317"/>
      <c r="C68" s="317"/>
      <c r="D68" s="91">
        <v>2</v>
      </c>
      <c r="E68" s="91">
        <v>3</v>
      </c>
      <c r="F68" s="91">
        <v>4</v>
      </c>
      <c r="G68" s="92">
        <v>5</v>
      </c>
      <c r="H68" s="92">
        <v>6</v>
      </c>
      <c r="I68" s="92">
        <v>7</v>
      </c>
      <c r="J68" s="92">
        <v>8</v>
      </c>
      <c r="K68" s="92">
        <v>9</v>
      </c>
    </row>
    <row r="69" spans="1:11" ht="12" customHeight="1" thickBot="1" x14ac:dyDescent="0.35">
      <c r="A69" s="320" t="s">
        <v>227</v>
      </c>
      <c r="B69" s="355"/>
      <c r="C69" s="356"/>
      <c r="D69" s="139">
        <v>600</v>
      </c>
      <c r="E69" s="140" t="s">
        <v>22</v>
      </c>
      <c r="F69" s="140" t="s">
        <v>22</v>
      </c>
      <c r="G69" s="140" t="s">
        <v>22</v>
      </c>
      <c r="H69" s="140">
        <v>-22</v>
      </c>
      <c r="I69" s="140">
        <v>-894020</v>
      </c>
      <c r="J69" s="141"/>
      <c r="K69" s="97">
        <f>H69+I69</f>
        <v>-894042</v>
      </c>
    </row>
    <row r="70" spans="1:11" ht="12" customHeight="1" x14ac:dyDescent="0.3">
      <c r="A70" s="326" t="s">
        <v>204</v>
      </c>
      <c r="B70" s="347"/>
      <c r="C70" s="348"/>
      <c r="D70" s="113">
        <v>610</v>
      </c>
      <c r="E70" s="114" t="s">
        <v>22</v>
      </c>
      <c r="F70" s="115" t="s">
        <v>22</v>
      </c>
      <c r="G70" s="115" t="s">
        <v>22</v>
      </c>
      <c r="H70" s="101">
        <v>0</v>
      </c>
      <c r="I70" s="101">
        <v>-894020</v>
      </c>
      <c r="J70" s="101"/>
      <c r="K70" s="97">
        <f>I70</f>
        <v>-894020</v>
      </c>
    </row>
    <row r="71" spans="1:11" ht="12" customHeight="1" x14ac:dyDescent="0.3">
      <c r="A71" s="346" t="s">
        <v>228</v>
      </c>
      <c r="B71" s="346"/>
      <c r="C71" s="346"/>
      <c r="D71" s="130">
        <v>620</v>
      </c>
      <c r="E71" s="142" t="s">
        <v>22</v>
      </c>
      <c r="F71" s="143" t="s">
        <v>22</v>
      </c>
      <c r="G71" s="143" t="s">
        <v>22</v>
      </c>
      <c r="H71" s="107">
        <v>-22</v>
      </c>
      <c r="I71" s="107">
        <v>0</v>
      </c>
      <c r="J71" s="107" t="s">
        <v>22</v>
      </c>
      <c r="K71" s="102">
        <f>SUM(H71:I71)</f>
        <v>-22</v>
      </c>
    </row>
    <row r="72" spans="1:11" ht="12" customHeight="1" thickBot="1" x14ac:dyDescent="0.35">
      <c r="A72" s="326" t="s">
        <v>109</v>
      </c>
      <c r="B72" s="347"/>
      <c r="C72" s="348"/>
      <c r="D72" s="144"/>
      <c r="E72" s="126" t="s">
        <v>22</v>
      </c>
      <c r="F72" s="127" t="s">
        <v>22</v>
      </c>
      <c r="G72" s="127" t="s">
        <v>22</v>
      </c>
      <c r="H72" s="128" t="s">
        <v>22</v>
      </c>
      <c r="I72" s="128" t="s">
        <v>22</v>
      </c>
      <c r="J72" s="128" t="s">
        <v>22</v>
      </c>
      <c r="K72" s="129" t="s">
        <v>22</v>
      </c>
    </row>
    <row r="73" spans="1:11" ht="12" customHeight="1" x14ac:dyDescent="0.3">
      <c r="A73" s="326" t="s">
        <v>206</v>
      </c>
      <c r="B73" s="347"/>
      <c r="C73" s="348"/>
      <c r="D73" s="113">
        <v>621</v>
      </c>
      <c r="E73" s="114" t="s">
        <v>22</v>
      </c>
      <c r="F73" s="115" t="s">
        <v>22</v>
      </c>
      <c r="G73" s="115" t="s">
        <v>22</v>
      </c>
      <c r="H73" s="115">
        <v>-22</v>
      </c>
      <c r="I73" s="101">
        <v>0</v>
      </c>
      <c r="J73" s="141" t="s">
        <v>22</v>
      </c>
      <c r="K73" s="97">
        <f>SUM(E73:J73)</f>
        <v>-22</v>
      </c>
    </row>
    <row r="74" spans="1:11" ht="12" customHeight="1" x14ac:dyDescent="0.3">
      <c r="A74" s="326" t="s">
        <v>207</v>
      </c>
      <c r="B74" s="347"/>
      <c r="C74" s="348"/>
      <c r="D74" s="125">
        <v>622</v>
      </c>
      <c r="E74" s="126" t="s">
        <v>22</v>
      </c>
      <c r="F74" s="127" t="s">
        <v>22</v>
      </c>
      <c r="G74" s="127" t="s">
        <v>22</v>
      </c>
      <c r="H74" s="128" t="s">
        <v>22</v>
      </c>
      <c r="I74" s="128" t="s">
        <v>22</v>
      </c>
      <c r="J74" s="128" t="s">
        <v>22</v>
      </c>
      <c r="K74" s="129" t="s">
        <v>22</v>
      </c>
    </row>
    <row r="75" spans="1:11" ht="24.75" customHeight="1" x14ac:dyDescent="0.3">
      <c r="A75" s="329" t="s">
        <v>208</v>
      </c>
      <c r="B75" s="329"/>
      <c r="C75" s="329"/>
      <c r="D75" s="125">
        <v>623</v>
      </c>
      <c r="E75" s="126" t="s">
        <v>22</v>
      </c>
      <c r="F75" s="126" t="s">
        <v>22</v>
      </c>
      <c r="G75" s="126" t="s">
        <v>22</v>
      </c>
      <c r="H75" s="126" t="s">
        <v>22</v>
      </c>
      <c r="I75" s="126" t="s">
        <v>22</v>
      </c>
      <c r="J75" s="126" t="s">
        <v>22</v>
      </c>
      <c r="K75" s="129" t="s">
        <v>22</v>
      </c>
    </row>
    <row r="76" spans="1:11" ht="28.5" customHeight="1" x14ac:dyDescent="0.3">
      <c r="A76" s="326" t="s">
        <v>112</v>
      </c>
      <c r="B76" s="347"/>
      <c r="C76" s="348"/>
      <c r="D76" s="113">
        <v>624</v>
      </c>
      <c r="E76" s="114" t="s">
        <v>22</v>
      </c>
      <c r="F76" s="115" t="s">
        <v>22</v>
      </c>
      <c r="G76" s="115" t="s">
        <v>22</v>
      </c>
      <c r="H76" s="101" t="s">
        <v>22</v>
      </c>
      <c r="I76" s="101" t="s">
        <v>22</v>
      </c>
      <c r="J76" s="101" t="s">
        <v>22</v>
      </c>
      <c r="K76" s="102" t="s">
        <v>22</v>
      </c>
    </row>
    <row r="77" spans="1:11" x14ac:dyDescent="0.3">
      <c r="A77" s="326" t="s">
        <v>113</v>
      </c>
      <c r="B77" s="347"/>
      <c r="C77" s="348"/>
      <c r="D77" s="113">
        <v>625</v>
      </c>
      <c r="E77" s="114" t="s">
        <v>22</v>
      </c>
      <c r="F77" s="115" t="s">
        <v>22</v>
      </c>
      <c r="G77" s="115" t="s">
        <v>22</v>
      </c>
      <c r="H77" s="101" t="s">
        <v>22</v>
      </c>
      <c r="I77" s="101" t="s">
        <v>22</v>
      </c>
      <c r="J77" s="101" t="s">
        <v>22</v>
      </c>
      <c r="K77" s="102" t="s">
        <v>22</v>
      </c>
    </row>
    <row r="78" spans="1:11" ht="12" customHeight="1" x14ac:dyDescent="0.3">
      <c r="A78" s="326" t="s">
        <v>229</v>
      </c>
      <c r="B78" s="347"/>
      <c r="C78" s="348"/>
      <c r="D78" s="113">
        <v>626</v>
      </c>
      <c r="E78" s="114" t="s">
        <v>22</v>
      </c>
      <c r="F78" s="115" t="s">
        <v>22</v>
      </c>
      <c r="G78" s="115" t="s">
        <v>22</v>
      </c>
      <c r="H78" s="101" t="s">
        <v>22</v>
      </c>
      <c r="I78" s="101" t="s">
        <v>22</v>
      </c>
      <c r="J78" s="101" t="s">
        <v>22</v>
      </c>
      <c r="K78" s="102" t="s">
        <v>22</v>
      </c>
    </row>
    <row r="79" spans="1:11" ht="12" customHeight="1" x14ac:dyDescent="0.3">
      <c r="A79" s="326" t="s">
        <v>209</v>
      </c>
      <c r="B79" s="347"/>
      <c r="C79" s="348"/>
      <c r="D79" s="113">
        <v>627</v>
      </c>
      <c r="E79" s="114" t="s">
        <v>22</v>
      </c>
      <c r="F79" s="115" t="s">
        <v>22</v>
      </c>
      <c r="G79" s="115" t="s">
        <v>22</v>
      </c>
      <c r="H79" s="101" t="s">
        <v>22</v>
      </c>
      <c r="I79" s="101" t="s">
        <v>22</v>
      </c>
      <c r="J79" s="101" t="s">
        <v>22</v>
      </c>
      <c r="K79" s="102" t="s">
        <v>22</v>
      </c>
    </row>
    <row r="80" spans="1:11" ht="12" customHeight="1" x14ac:dyDescent="0.3">
      <c r="A80" s="353" t="s">
        <v>230</v>
      </c>
      <c r="B80" s="353"/>
      <c r="C80" s="353"/>
      <c r="D80" s="113">
        <v>628</v>
      </c>
      <c r="E80" s="114" t="s">
        <v>22</v>
      </c>
      <c r="F80" s="115" t="s">
        <v>22</v>
      </c>
      <c r="G80" s="115" t="s">
        <v>22</v>
      </c>
      <c r="H80" s="101" t="s">
        <v>22</v>
      </c>
      <c r="I80" s="101" t="s">
        <v>22</v>
      </c>
      <c r="J80" s="101" t="s">
        <v>22</v>
      </c>
      <c r="K80" s="102" t="s">
        <v>22</v>
      </c>
    </row>
    <row r="81" spans="1:11" ht="12" customHeight="1" x14ac:dyDescent="0.3">
      <c r="A81" s="353" t="s">
        <v>117</v>
      </c>
      <c r="B81" s="353"/>
      <c r="C81" s="353"/>
      <c r="D81" s="113">
        <v>629</v>
      </c>
      <c r="E81" s="114" t="s">
        <v>22</v>
      </c>
      <c r="F81" s="115" t="s">
        <v>22</v>
      </c>
      <c r="G81" s="115" t="s">
        <v>22</v>
      </c>
      <c r="H81" s="101" t="s">
        <v>22</v>
      </c>
      <c r="I81" s="101" t="s">
        <v>22</v>
      </c>
      <c r="J81" s="101" t="s">
        <v>22</v>
      </c>
      <c r="K81" s="102" t="s">
        <v>22</v>
      </c>
    </row>
    <row r="82" spans="1:11" ht="12" customHeight="1" x14ac:dyDescent="0.3">
      <c r="A82" s="320" t="s">
        <v>231</v>
      </c>
      <c r="B82" s="355"/>
      <c r="C82" s="356"/>
      <c r="D82" s="130">
        <v>700</v>
      </c>
      <c r="E82" s="142" t="s">
        <v>22</v>
      </c>
      <c r="F82" s="142" t="s">
        <v>22</v>
      </c>
      <c r="G82" s="142" t="s">
        <v>22</v>
      </c>
      <c r="H82" s="142" t="s">
        <v>22</v>
      </c>
      <c r="I82" s="142" t="s">
        <v>22</v>
      </c>
      <c r="J82" s="142" t="s">
        <v>22</v>
      </c>
      <c r="K82" s="102">
        <v>0</v>
      </c>
    </row>
    <row r="83" spans="1:11" ht="12" customHeight="1" x14ac:dyDescent="0.3">
      <c r="A83" s="326" t="s">
        <v>109</v>
      </c>
      <c r="B83" s="347"/>
      <c r="C83" s="348"/>
      <c r="D83" s="135"/>
      <c r="E83" s="114" t="s">
        <v>22</v>
      </c>
      <c r="F83" s="115" t="s">
        <v>22</v>
      </c>
      <c r="G83" s="115" t="s">
        <v>22</v>
      </c>
      <c r="H83" s="101" t="s">
        <v>22</v>
      </c>
      <c r="I83" s="101" t="s">
        <v>22</v>
      </c>
      <c r="J83" s="101" t="s">
        <v>22</v>
      </c>
      <c r="K83" s="102" t="s">
        <v>22</v>
      </c>
    </row>
    <row r="84" spans="1:11" ht="12" customHeight="1" x14ac:dyDescent="0.3">
      <c r="A84" s="326" t="s">
        <v>232</v>
      </c>
      <c r="B84" s="347"/>
      <c r="C84" s="348"/>
      <c r="D84" s="113">
        <v>710</v>
      </c>
      <c r="E84" s="114" t="s">
        <v>22</v>
      </c>
      <c r="F84" s="115" t="s">
        <v>22</v>
      </c>
      <c r="G84" s="115" t="s">
        <v>22</v>
      </c>
      <c r="H84" s="101" t="s">
        <v>22</v>
      </c>
      <c r="I84" s="101" t="s">
        <v>22</v>
      </c>
      <c r="J84" s="101" t="s">
        <v>22</v>
      </c>
      <c r="K84" s="102" t="s">
        <v>22</v>
      </c>
    </row>
    <row r="85" spans="1:11" ht="12" customHeight="1" x14ac:dyDescent="0.3">
      <c r="A85" s="326" t="s">
        <v>109</v>
      </c>
      <c r="B85" s="347"/>
      <c r="C85" s="348"/>
      <c r="D85" s="135"/>
      <c r="E85" s="114" t="s">
        <v>22</v>
      </c>
      <c r="F85" s="115" t="s">
        <v>22</v>
      </c>
      <c r="G85" s="115" t="s">
        <v>22</v>
      </c>
      <c r="H85" s="101" t="s">
        <v>22</v>
      </c>
      <c r="I85" s="101" t="s">
        <v>22</v>
      </c>
      <c r="J85" s="101" t="s">
        <v>22</v>
      </c>
      <c r="K85" s="102" t="s">
        <v>22</v>
      </c>
    </row>
    <row r="86" spans="1:11" ht="12" customHeight="1" x14ac:dyDescent="0.3">
      <c r="A86" s="326" t="s">
        <v>212</v>
      </c>
      <c r="B86" s="347"/>
      <c r="C86" s="348"/>
      <c r="D86" s="135"/>
      <c r="E86" s="114" t="s">
        <v>22</v>
      </c>
      <c r="F86" s="115" t="s">
        <v>22</v>
      </c>
      <c r="G86" s="115" t="s">
        <v>22</v>
      </c>
      <c r="H86" s="101" t="s">
        <v>22</v>
      </c>
      <c r="I86" s="101" t="s">
        <v>22</v>
      </c>
      <c r="J86" s="101" t="s">
        <v>22</v>
      </c>
      <c r="K86" s="102" t="s">
        <v>22</v>
      </c>
    </row>
    <row r="87" spans="1:11" ht="12" customHeight="1" x14ac:dyDescent="0.3">
      <c r="A87" s="326" t="s">
        <v>213</v>
      </c>
      <c r="B87" s="347"/>
      <c r="C87" s="348"/>
      <c r="D87" s="135"/>
      <c r="E87" s="114" t="s">
        <v>22</v>
      </c>
      <c r="F87" s="115" t="s">
        <v>22</v>
      </c>
      <c r="G87" s="115" t="s">
        <v>22</v>
      </c>
      <c r="H87" s="101" t="s">
        <v>22</v>
      </c>
      <c r="I87" s="101" t="s">
        <v>22</v>
      </c>
      <c r="J87" s="101" t="s">
        <v>22</v>
      </c>
      <c r="K87" s="102" t="s">
        <v>22</v>
      </c>
    </row>
    <row r="88" spans="1:11" ht="12" customHeight="1" x14ac:dyDescent="0.3">
      <c r="A88" s="326" t="s">
        <v>214</v>
      </c>
      <c r="B88" s="347"/>
      <c r="C88" s="348"/>
      <c r="D88" s="135"/>
      <c r="E88" s="114" t="s">
        <v>22</v>
      </c>
      <c r="F88" s="115" t="s">
        <v>22</v>
      </c>
      <c r="G88" s="115" t="s">
        <v>22</v>
      </c>
      <c r="H88" s="101" t="s">
        <v>22</v>
      </c>
      <c r="I88" s="101" t="s">
        <v>22</v>
      </c>
      <c r="J88" s="101" t="s">
        <v>22</v>
      </c>
      <c r="K88" s="102" t="s">
        <v>22</v>
      </c>
    </row>
    <row r="89" spans="1:11" ht="12" customHeight="1" x14ac:dyDescent="0.3">
      <c r="A89" s="353" t="s">
        <v>215</v>
      </c>
      <c r="B89" s="353"/>
      <c r="C89" s="353"/>
      <c r="D89" s="113">
        <v>711</v>
      </c>
      <c r="E89" s="114" t="s">
        <v>22</v>
      </c>
      <c r="F89" s="115" t="s">
        <v>22</v>
      </c>
      <c r="G89" s="115" t="s">
        <v>22</v>
      </c>
      <c r="H89" s="101" t="s">
        <v>22</v>
      </c>
      <c r="I89" s="101" t="s">
        <v>22</v>
      </c>
      <c r="J89" s="101" t="s">
        <v>22</v>
      </c>
      <c r="K89" s="102" t="s">
        <v>22</v>
      </c>
    </row>
    <row r="90" spans="1:11" ht="12" customHeight="1" x14ac:dyDescent="0.3">
      <c r="A90" s="326" t="s">
        <v>216</v>
      </c>
      <c r="B90" s="347"/>
      <c r="C90" s="348"/>
      <c r="D90" s="113">
        <v>712</v>
      </c>
      <c r="E90" s="114" t="s">
        <v>22</v>
      </c>
      <c r="F90" s="115" t="s">
        <v>22</v>
      </c>
      <c r="G90" s="115" t="s">
        <v>22</v>
      </c>
      <c r="H90" s="101" t="s">
        <v>22</v>
      </c>
      <c r="I90" s="101" t="s">
        <v>22</v>
      </c>
      <c r="J90" s="101" t="s">
        <v>22</v>
      </c>
      <c r="K90" s="102" t="s">
        <v>22</v>
      </c>
    </row>
    <row r="91" spans="1:11" ht="12" customHeight="1" x14ac:dyDescent="0.3">
      <c r="A91" s="326" t="s">
        <v>217</v>
      </c>
      <c r="B91" s="347"/>
      <c r="C91" s="348"/>
      <c r="D91" s="113">
        <v>713</v>
      </c>
      <c r="E91" s="114" t="s">
        <v>22</v>
      </c>
      <c r="F91" s="115" t="s">
        <v>22</v>
      </c>
      <c r="G91" s="115" t="s">
        <v>22</v>
      </c>
      <c r="H91" s="101" t="s">
        <v>22</v>
      </c>
      <c r="I91" s="101" t="s">
        <v>22</v>
      </c>
      <c r="J91" s="101" t="s">
        <v>22</v>
      </c>
      <c r="K91" s="102" t="s">
        <v>22</v>
      </c>
    </row>
    <row r="92" spans="1:11" ht="12" customHeight="1" x14ac:dyDescent="0.3">
      <c r="A92" s="326" t="s">
        <v>218</v>
      </c>
      <c r="B92" s="347"/>
      <c r="C92" s="348"/>
      <c r="D92" s="113">
        <v>714</v>
      </c>
      <c r="E92" s="114" t="s">
        <v>22</v>
      </c>
      <c r="F92" s="115" t="s">
        <v>22</v>
      </c>
      <c r="G92" s="115" t="s">
        <v>22</v>
      </c>
      <c r="H92" s="101" t="s">
        <v>22</v>
      </c>
      <c r="I92" s="101" t="s">
        <v>22</v>
      </c>
      <c r="J92" s="101" t="s">
        <v>22</v>
      </c>
      <c r="K92" s="102" t="s">
        <v>22</v>
      </c>
    </row>
    <row r="93" spans="1:11" ht="12" customHeight="1" thickBot="1" x14ac:dyDescent="0.35">
      <c r="A93" s="326" t="s">
        <v>219</v>
      </c>
      <c r="B93" s="326"/>
      <c r="C93" s="326"/>
      <c r="D93" s="145">
        <v>715</v>
      </c>
      <c r="E93" s="146" t="s">
        <v>22</v>
      </c>
      <c r="F93" s="147" t="s">
        <v>22</v>
      </c>
      <c r="G93" s="147" t="s">
        <v>22</v>
      </c>
      <c r="H93" s="148" t="s">
        <v>22</v>
      </c>
      <c r="I93" s="148" t="s">
        <v>22</v>
      </c>
      <c r="J93" s="148" t="s">
        <v>22</v>
      </c>
      <c r="K93" s="138" t="s">
        <v>22</v>
      </c>
    </row>
    <row r="94" spans="1:11" ht="15" customHeight="1" x14ac:dyDescent="0.3">
      <c r="A94" s="331" t="s">
        <v>194</v>
      </c>
      <c r="B94" s="331"/>
      <c r="C94" s="331"/>
      <c r="D94" s="337" t="s">
        <v>16</v>
      </c>
      <c r="E94" s="339" t="s">
        <v>195</v>
      </c>
      <c r="F94" s="340"/>
      <c r="G94" s="340"/>
      <c r="H94" s="340"/>
      <c r="I94" s="341"/>
      <c r="J94" s="342" t="s">
        <v>196</v>
      </c>
      <c r="K94" s="344" t="s">
        <v>197</v>
      </c>
    </row>
    <row r="95" spans="1:11" ht="57" x14ac:dyDescent="0.3">
      <c r="A95" s="350"/>
      <c r="B95" s="351"/>
      <c r="C95" s="351"/>
      <c r="D95" s="352"/>
      <c r="E95" s="89" t="s">
        <v>64</v>
      </c>
      <c r="F95" s="89" t="s">
        <v>65</v>
      </c>
      <c r="G95" s="89" t="s">
        <v>198</v>
      </c>
      <c r="H95" s="90" t="s">
        <v>67</v>
      </c>
      <c r="I95" s="89" t="s">
        <v>199</v>
      </c>
      <c r="J95" s="343"/>
      <c r="K95" s="345"/>
    </row>
    <row r="96" spans="1:11" ht="15" thickBot="1" x14ac:dyDescent="0.35">
      <c r="A96" s="317">
        <v>1</v>
      </c>
      <c r="B96" s="317"/>
      <c r="C96" s="317"/>
      <c r="D96" s="91">
        <v>2</v>
      </c>
      <c r="E96" s="91">
        <v>3</v>
      </c>
      <c r="F96" s="91">
        <v>4</v>
      </c>
      <c r="G96" s="92">
        <v>5</v>
      </c>
      <c r="H96" s="92">
        <v>6</v>
      </c>
      <c r="I96" s="92">
        <v>7</v>
      </c>
      <c r="J96" s="92">
        <v>8</v>
      </c>
      <c r="K96" s="92">
        <v>9</v>
      </c>
    </row>
    <row r="97" spans="1:11" ht="12" customHeight="1" x14ac:dyDescent="0.3">
      <c r="A97" s="326" t="s">
        <v>220</v>
      </c>
      <c r="B97" s="347"/>
      <c r="C97" s="348"/>
      <c r="D97" s="149">
        <v>716</v>
      </c>
      <c r="E97" s="150" t="s">
        <v>22</v>
      </c>
      <c r="F97" s="151" t="s">
        <v>22</v>
      </c>
      <c r="G97" s="151" t="s">
        <v>22</v>
      </c>
      <c r="H97" s="152" t="s">
        <v>22</v>
      </c>
      <c r="I97" s="152" t="s">
        <v>22</v>
      </c>
      <c r="J97" s="152" t="s">
        <v>22</v>
      </c>
      <c r="K97" s="97" t="s">
        <v>22</v>
      </c>
    </row>
    <row r="98" spans="1:11" ht="12" customHeight="1" x14ac:dyDescent="0.3">
      <c r="A98" s="326" t="s">
        <v>221</v>
      </c>
      <c r="B98" s="347"/>
      <c r="C98" s="348"/>
      <c r="D98" s="113">
        <v>717</v>
      </c>
      <c r="E98" s="114" t="s">
        <v>22</v>
      </c>
      <c r="F98" s="115" t="s">
        <v>22</v>
      </c>
      <c r="G98" s="115" t="s">
        <v>22</v>
      </c>
      <c r="H98" s="101" t="s">
        <v>22</v>
      </c>
      <c r="I98" s="101" t="s">
        <v>22</v>
      </c>
      <c r="J98" s="101" t="s">
        <v>22</v>
      </c>
      <c r="K98" s="102" t="s">
        <v>22</v>
      </c>
    </row>
    <row r="99" spans="1:11" ht="12" customHeight="1" x14ac:dyDescent="0.3">
      <c r="A99" s="326" t="s">
        <v>222</v>
      </c>
      <c r="B99" s="347"/>
      <c r="C99" s="348"/>
      <c r="D99" s="113">
        <v>718</v>
      </c>
      <c r="E99" s="114" t="s">
        <v>22</v>
      </c>
      <c r="F99" s="115" t="s">
        <v>22</v>
      </c>
      <c r="G99" s="115" t="s">
        <v>22</v>
      </c>
      <c r="H99" s="101" t="s">
        <v>22</v>
      </c>
      <c r="I99" s="101" t="s">
        <v>22</v>
      </c>
      <c r="J99" s="101" t="s">
        <v>22</v>
      </c>
      <c r="K99" s="102" t="s">
        <v>22</v>
      </c>
    </row>
    <row r="100" spans="1:11" ht="12" customHeight="1" x14ac:dyDescent="0.3">
      <c r="A100" s="326" t="s">
        <v>223</v>
      </c>
      <c r="B100" s="347"/>
      <c r="C100" s="348"/>
      <c r="D100" s="113">
        <v>719</v>
      </c>
      <c r="E100" s="114" t="s">
        <v>22</v>
      </c>
      <c r="F100" s="115" t="s">
        <v>22</v>
      </c>
      <c r="G100" s="115" t="s">
        <v>22</v>
      </c>
      <c r="H100" s="101" t="s">
        <v>22</v>
      </c>
      <c r="I100" s="109">
        <v>-138</v>
      </c>
      <c r="J100" s="101" t="s">
        <v>22</v>
      </c>
      <c r="K100" s="102">
        <f>I100</f>
        <v>-138</v>
      </c>
    </row>
    <row r="101" spans="1:11" ht="12" customHeight="1" thickBot="1" x14ac:dyDescent="0.35">
      <c r="A101" s="346" t="s">
        <v>233</v>
      </c>
      <c r="B101" s="346"/>
      <c r="C101" s="346"/>
      <c r="D101" s="136">
        <v>800</v>
      </c>
      <c r="E101" s="137">
        <v>99100</v>
      </c>
      <c r="F101" s="137" t="s">
        <v>22</v>
      </c>
      <c r="G101" s="137" t="s">
        <v>22</v>
      </c>
      <c r="H101" s="138">
        <f>H65+H70+H71</f>
        <v>5874002</v>
      </c>
      <c r="I101" s="138">
        <f>I65+I70+I71+I100</f>
        <v>-9100356</v>
      </c>
      <c r="J101" s="137" t="s">
        <v>22</v>
      </c>
      <c r="K101" s="138">
        <f>K65+K70+K82+K100+K71-1</f>
        <v>-3127254</v>
      </c>
    </row>
    <row r="102" spans="1:11" x14ac:dyDescent="0.3">
      <c r="I102" s="106"/>
    </row>
    <row r="103" spans="1:11" x14ac:dyDescent="0.3">
      <c r="H103" s="106"/>
      <c r="I103" s="106"/>
      <c r="K103" s="161"/>
    </row>
    <row r="104" spans="1:11" x14ac:dyDescent="0.3">
      <c r="A104" s="153" t="s">
        <v>76</v>
      </c>
      <c r="B104" s="154"/>
      <c r="C104" s="357" t="s">
        <v>77</v>
      </c>
      <c r="D104" s="357"/>
      <c r="E104" s="357"/>
      <c r="F104" s="154"/>
      <c r="G104" s="155"/>
      <c r="H104" s="154"/>
      <c r="I104" s="156"/>
      <c r="K104" s="106"/>
    </row>
    <row r="105" spans="1:11" x14ac:dyDescent="0.3">
      <c r="A105" s="154"/>
      <c r="B105" s="154"/>
      <c r="C105" s="358" t="s">
        <v>78</v>
      </c>
      <c r="D105" s="358"/>
      <c r="E105" s="358"/>
      <c r="F105" s="154"/>
      <c r="G105" s="157" t="s">
        <v>79</v>
      </c>
      <c r="H105" s="154"/>
      <c r="I105" s="154"/>
      <c r="J105" s="161"/>
    </row>
    <row r="106" spans="1:11" x14ac:dyDescent="0.3">
      <c r="A106" s="154"/>
      <c r="B106" s="154"/>
      <c r="C106" s="154"/>
      <c r="D106" s="154"/>
      <c r="E106" s="154"/>
      <c r="F106" s="154"/>
      <c r="G106" s="154"/>
      <c r="H106" s="154"/>
      <c r="I106" s="154"/>
    </row>
    <row r="107" spans="1:11" x14ac:dyDescent="0.3">
      <c r="A107" s="154"/>
      <c r="B107" s="154"/>
      <c r="C107" s="154"/>
      <c r="D107" s="154"/>
      <c r="E107" s="154"/>
      <c r="F107" s="154"/>
      <c r="G107" s="154"/>
      <c r="H107" s="154"/>
      <c r="I107" s="154"/>
    </row>
    <row r="108" spans="1:11" x14ac:dyDescent="0.3">
      <c r="A108" s="158" t="s">
        <v>80</v>
      </c>
      <c r="B108" s="154"/>
      <c r="C108" s="357" t="s">
        <v>81</v>
      </c>
      <c r="D108" s="357"/>
      <c r="E108" s="357"/>
      <c r="F108" s="154"/>
      <c r="G108" s="155"/>
      <c r="H108" s="154"/>
      <c r="I108" s="154"/>
    </row>
    <row r="109" spans="1:11" x14ac:dyDescent="0.3">
      <c r="A109" s="154"/>
      <c r="B109" s="154"/>
      <c r="C109" s="358" t="s">
        <v>78</v>
      </c>
      <c r="D109" s="358"/>
      <c r="E109" s="358"/>
      <c r="F109" s="154"/>
      <c r="G109" s="157" t="s">
        <v>79</v>
      </c>
      <c r="H109" s="154"/>
      <c r="I109" s="154"/>
    </row>
  </sheetData>
  <mergeCells count="103">
    <mergeCell ref="C104:E104"/>
    <mergeCell ref="C105:E105"/>
    <mergeCell ref="C108:E108"/>
    <mergeCell ref="C109:E109"/>
    <mergeCell ref="C6:I6"/>
    <mergeCell ref="A96:C96"/>
    <mergeCell ref="A97:C97"/>
    <mergeCell ref="A98:C98"/>
    <mergeCell ref="A99:C99"/>
    <mergeCell ref="A100:C100"/>
    <mergeCell ref="A101:C101"/>
    <mergeCell ref="A93:C93"/>
    <mergeCell ref="A94:C95"/>
    <mergeCell ref="D94:D95"/>
    <mergeCell ref="E94:I94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J94:J95"/>
    <mergeCell ref="K94:K95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2:C72"/>
    <mergeCell ref="A73:C73"/>
    <mergeCell ref="A74:C74"/>
    <mergeCell ref="A66:C67"/>
    <mergeCell ref="D66:D67"/>
    <mergeCell ref="E66:I66"/>
    <mergeCell ref="J66:J67"/>
    <mergeCell ref="K66:K67"/>
    <mergeCell ref="A68:C68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E37:I37"/>
    <mergeCell ref="J37:J38"/>
    <mergeCell ref="K37:K38"/>
    <mergeCell ref="A39:C39"/>
    <mergeCell ref="A40:C40"/>
    <mergeCell ref="A41:C41"/>
    <mergeCell ref="A33:C33"/>
    <mergeCell ref="A34:D34"/>
    <mergeCell ref="A35:C35"/>
    <mergeCell ref="A36:C36"/>
    <mergeCell ref="A37:C38"/>
    <mergeCell ref="D37:D38"/>
    <mergeCell ref="A31:C31"/>
    <mergeCell ref="A32:C32"/>
    <mergeCell ref="B16:G16"/>
    <mergeCell ref="A18:K18"/>
    <mergeCell ref="A19:D19"/>
    <mergeCell ref="A22:G22"/>
    <mergeCell ref="A25:C26"/>
    <mergeCell ref="D25:D26"/>
    <mergeCell ref="E25:I25"/>
    <mergeCell ref="J25:J26"/>
    <mergeCell ref="K25:K26"/>
    <mergeCell ref="E2:I2"/>
    <mergeCell ref="N2:N3"/>
    <mergeCell ref="C4:K4"/>
    <mergeCell ref="B12:G12"/>
    <mergeCell ref="B14:K14"/>
    <mergeCell ref="A27:C27"/>
    <mergeCell ref="A28:C28"/>
    <mergeCell ref="A29:C29"/>
    <mergeCell ref="A30:C30"/>
  </mergeCells>
  <pageMargins left="0.59055118110236227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Капитал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2019-08-13T14:42:35Z</dcterms:modified>
</cp:coreProperties>
</file>