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8" windowWidth="14808" windowHeight="7956"/>
  </bookViews>
  <sheets>
    <sheet name="Ф1" sheetId="1" r:id="rId1"/>
    <sheet name="Ф2" sheetId="14" r:id="rId2"/>
    <sheet name="Ф3" sheetId="23" r:id="rId3"/>
    <sheet name="Ф4" sheetId="22" r:id="rId4"/>
  </sheets>
  <calcPr calcId="144525" refMode="R1C1"/>
</workbook>
</file>

<file path=xl/calcChain.xml><?xml version="1.0" encoding="utf-8"?>
<calcChain xmlns="http://schemas.openxmlformats.org/spreadsheetml/2006/main">
  <c r="F15" i="22" l="1"/>
  <c r="E15" i="22"/>
  <c r="C15" i="22"/>
  <c r="B15" i="22"/>
  <c r="B13" i="22"/>
  <c r="C16" i="14"/>
  <c r="B50" i="1"/>
  <c r="C50" i="1"/>
  <c r="E16" i="22" l="1"/>
  <c r="E11" i="22"/>
  <c r="F16" i="22" l="1"/>
  <c r="F12" i="22"/>
  <c r="F11" i="22"/>
  <c r="E10" i="22"/>
  <c r="E13" i="22" s="1"/>
  <c r="E17" i="22" s="1"/>
  <c r="D10" i="22"/>
  <c r="D13" i="22" s="1"/>
  <c r="D15" i="22" s="1"/>
  <c r="D17" i="22" s="1"/>
  <c r="C10" i="22"/>
  <c r="C13" i="22" s="1"/>
  <c r="C17" i="22" s="1"/>
  <c r="B10" i="22"/>
  <c r="F9" i="22"/>
  <c r="F8" i="22"/>
  <c r="F10" i="22" s="1"/>
  <c r="C32" i="23"/>
  <c r="B32" i="23"/>
  <c r="B36" i="23" s="1"/>
  <c r="C22" i="23"/>
  <c r="B22" i="23"/>
  <c r="C20" i="23"/>
  <c r="B20" i="23"/>
  <c r="C12" i="23"/>
  <c r="B12" i="23"/>
  <c r="C8" i="23"/>
  <c r="B8" i="23"/>
  <c r="C9" i="14"/>
  <c r="C15" i="14" s="1"/>
  <c r="B9" i="14"/>
  <c r="B15" i="14" s="1"/>
  <c r="B16" i="14" s="1"/>
  <c r="C45" i="1"/>
  <c r="B45" i="1"/>
  <c r="C35" i="1"/>
  <c r="B35" i="1"/>
  <c r="C30" i="1"/>
  <c r="B30" i="1"/>
  <c r="C22" i="1"/>
  <c r="B22" i="1"/>
  <c r="C13" i="1"/>
  <c r="B17" i="22" l="1"/>
  <c r="F17" i="22"/>
  <c r="C46" i="1"/>
  <c r="C47" i="1" s="1"/>
  <c r="F13" i="22"/>
  <c r="C18" i="23"/>
  <c r="B25" i="23"/>
  <c r="C25" i="23"/>
  <c r="B18" i="23"/>
  <c r="C36" i="23"/>
  <c r="B13" i="1"/>
  <c r="B23" i="1" s="1"/>
  <c r="C23" i="1"/>
  <c r="B46" i="1"/>
  <c r="B47" i="1" s="1"/>
  <c r="B38" i="23" l="1"/>
  <c r="B40" i="23" s="1"/>
  <c r="C38" i="23"/>
  <c r="C40" i="23" s="1"/>
  <c r="B48" i="1"/>
  <c r="C48" i="1"/>
</calcChain>
</file>

<file path=xl/sharedStrings.xml><?xml version="1.0" encoding="utf-8"?>
<sst xmlns="http://schemas.openxmlformats.org/spreadsheetml/2006/main" count="150" uniqueCount="113">
  <si>
    <t>АО "Оптово-розничное предприятие торговли"</t>
  </si>
  <si>
    <t>тыс. тенге</t>
  </si>
  <si>
    <t>В тыс. тенге</t>
  </si>
  <si>
    <t>АКТИВЫ</t>
  </si>
  <si>
    <t>Долгосрочные активы</t>
  </si>
  <si>
    <t>Инвестиционная недвижимость</t>
  </si>
  <si>
    <t>Основные средства</t>
  </si>
  <si>
    <t>Авансы выданные</t>
  </si>
  <si>
    <t>Прочие долгосрочные активы</t>
  </si>
  <si>
    <t>Итого долгосрочные активы</t>
  </si>
  <si>
    <t>Краткосрочные активы</t>
  </si>
  <si>
    <t>Денежные средства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</si>
  <si>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</si>
  <si>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</si>
  <si>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</si>
  <si>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Текущие налоговые активы</t>
  </si>
  <si>
    <t>Прочие краткосрочные активы</t>
  </si>
  <si>
    <t>Итого краткосрочные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</si>
  <si>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</si>
  <si>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</si>
  <si>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</si>
  <si>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</si>
  <si>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Привилегированные акции, удерживаемые внутри Компании</t>
  </si>
  <si>
    <t>Эмиссионный доход</t>
  </si>
  <si>
    <t>Нераспределённая прибыль</t>
  </si>
  <si>
    <t>ИТОГО КАПИТАЛ</t>
  </si>
  <si>
    <t>Долгосрочные обязательства</t>
  </si>
  <si>
    <t>Обязательство по привилегированным акциям</t>
  </si>
  <si>
    <t>Обязательство по отложенному налогу</t>
  </si>
  <si>
    <t>Итого долгосрочные обязательства</t>
  </si>
  <si>
    <t>Краткосрочные обязательства</t>
  </si>
  <si>
    <t>Кредиторская задолженность</t>
  </si>
  <si>
    <t>Вознаграждения работникам</t>
  </si>
  <si>
    <t>Обязательство по корпоративному подоходному налогу</t>
  </si>
  <si>
    <t>-</t>
  </si>
  <si>
    <t>Обязательство по прочим налогам и другим обязательным платежам</t>
  </si>
  <si>
    <t>Авансы полученные</t>
  </si>
  <si>
    <t>Обязательство по договорам с покупателями</t>
  </si>
  <si>
    <t>Резервы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</si>
  <si>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</si>
  <si>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</si>
  <si>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</si>
  <si>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</si>
  <si>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Закарлюк Анатолий Николаевич _______________________________</t>
    </r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</si>
  <si>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</si>
  <si>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Шмелевская Елена Евгеньевна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</si>
  <si>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</si>
  <si>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</si>
  <si>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Выручка по договорам с покупателями</t>
  </si>
  <si>
    <t>Себестоимость реализованных товаров и оказанных услуг</t>
  </si>
  <si>
    <t>Валовой доход</t>
  </si>
  <si>
    <t>Прочие  доходы</t>
  </si>
  <si>
    <t>Финансовые расходы</t>
  </si>
  <si>
    <t>Финансовые доходы</t>
  </si>
  <si>
    <t>Прибыль до налогообложения</t>
  </si>
  <si>
    <t xml:space="preserve">Доходы/Убытки от обесценения финансовых активов </t>
  </si>
  <si>
    <t>Прибыль на акцию</t>
  </si>
  <si>
    <t xml:space="preserve">Уставный капитал </t>
  </si>
  <si>
    <t>Нераспределенная прибыль</t>
  </si>
  <si>
    <t xml:space="preserve">Итого </t>
  </si>
  <si>
    <t>капитал</t>
  </si>
  <si>
    <t>На 31 декабря 2017 года</t>
  </si>
  <si>
    <t>Выпуск акционерного капитала</t>
  </si>
  <si>
    <t>ДЕНЕЖНЫЕ ПОТОКИ ОТ ОПЕРАЦИОННОЙ ДЕЯТЕЛЬНОСТИ:</t>
  </si>
  <si>
    <t>Поступления денежных средств:</t>
  </si>
  <si>
    <t>Реализация товаров и услуг</t>
  </si>
  <si>
    <t>Прочие поступления</t>
  </si>
  <si>
    <t>Выбытие денежных средств:</t>
  </si>
  <si>
    <t>Платежи поставщикам за товары и услуги</t>
  </si>
  <si>
    <t>Выплаты по вознаграждениям работников</t>
  </si>
  <si>
    <t>Выплаты по корпоративному подоходному налогу</t>
  </si>
  <si>
    <t xml:space="preserve">Выплаты по прочим налогам и другим обязательным платежам 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</si>
  <si>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</si>
  <si>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</si>
  <si>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</si>
  <si>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Поступления от продажи основных средств</t>
  </si>
  <si>
    <t>Приобретения основных средств</t>
  </si>
  <si>
    <t>Чистый отток денежных средств от инвестиционной деятельности</t>
  </si>
  <si>
    <t>ДЕНЕЖНЫЕ ПОТОКИ ОТ ФИНАНСОВОЙ ДЕЯТЕЛЬНОСТИ:</t>
  </si>
  <si>
    <t>Вознаграждения по финансовой аренде</t>
  </si>
  <si>
    <t>Влияние курсовой разницы на денежные средства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</si>
  <si>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</si>
  <si>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</si>
  <si>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</si>
  <si>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 xml:space="preserve">   Приобретение прочих долгосрочных активов</t>
  </si>
  <si>
    <t xml:space="preserve">   Выплата дивидендов</t>
  </si>
  <si>
    <t xml:space="preserve">   Взнос в неоплаченный капитал</t>
  </si>
  <si>
    <t xml:space="preserve">   Погашение обязательств по финансовой аренде</t>
  </si>
  <si>
    <t>Прибыль за период</t>
  </si>
  <si>
    <t>На 01 января 2018 года (пересчитано)</t>
  </si>
  <si>
    <t xml:space="preserve">   Эффект от первоначального применения   МСФО (IFRS) 15</t>
  </si>
  <si>
    <t>На 30.09.2019г.</t>
  </si>
  <si>
    <t>На 31.12.2018г.</t>
  </si>
  <si>
    <t>Прочие долгосрочные финансовые обязательства</t>
  </si>
  <si>
    <t xml:space="preserve">За период с 01.01.2019 по 30.09.2019г. </t>
  </si>
  <si>
    <t xml:space="preserve">За период с 01.01.2018 по 30.09.2018г. </t>
  </si>
  <si>
    <t xml:space="preserve">   Административные расходы</t>
  </si>
  <si>
    <t xml:space="preserve">   Вознаграждения полученные</t>
  </si>
  <si>
    <t xml:space="preserve">   Эмиссия финансовых инструментов</t>
  </si>
  <si>
    <t xml:space="preserve">   Прочие поступления от финансовой деятельности</t>
  </si>
  <si>
    <t>На 30 сентября 2018 года</t>
  </si>
  <si>
    <t>На 30 сентября 2019 года</t>
  </si>
  <si>
    <r>
      <t>Руководитель</t>
    </r>
    <r>
      <rPr>
        <sz val="9"/>
        <rFont val="Times New Roman"/>
        <family val="1"/>
        <charset val="204"/>
      </rPr>
      <t xml:space="preserve"> Закарлюк Анатолий Николаевич _______________________________</t>
    </r>
  </si>
  <si>
    <r>
      <t>Главный бухгалтер</t>
    </r>
    <r>
      <rPr>
        <sz val="9"/>
        <rFont val="Times New Roman"/>
        <family val="1"/>
        <charset val="204"/>
      </rPr>
      <t xml:space="preserve"> Шмелевская Елена Евгеньевна ___________________________</t>
    </r>
  </si>
  <si>
    <t>Балансовая стоимость простой акции за период, тенге</t>
  </si>
  <si>
    <t>На 01 января 2019 года</t>
  </si>
  <si>
    <t>ПРОМЕЖУТОЧНЫЙ ОТЧЕТ О ФИНАНСОВОМ ПОЛОЖЕНИИ</t>
  </si>
  <si>
    <t>ПРОМЕЖУТОЧНЫЙ ОТЧЕТ О СОВОКУПНОМ ДОХОДЕ</t>
  </si>
  <si>
    <t>ПРОМЕЖУТОЧНЫЙ ОТЧЕТ О ДВИЖЕНИИ ДЕНЕЖНЫХ СРЕДСТВ (ПРЯМОЙ МЕТОД)</t>
  </si>
  <si>
    <t>ПРОМЕЖУТОЧНЫЙ ОТЧЕТ ОБ ИЗМЕНЕНИЯХ В КАПИТАЛЕ</t>
  </si>
  <si>
    <t>За девятимесячный период, закончившийся 30 сентября 2019 года</t>
  </si>
  <si>
    <t>Авансы выданные за долгосрочные активы</t>
  </si>
  <si>
    <t>Чистое поступление денежных средств от финансовой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</si>
</sst>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5" fillId="2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inden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horizontal="left" vertical="center" indent="1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10" fontId="0" fillId="0" borderId="0" xfId="0" applyNumberFormat="1" applyFill="1"/>
    <xf numFmtId="4" fontId="0" fillId="0" borderId="0" xfId="0" applyNumberFormat="1" applyFill="1"/>
    <xf numFmtId="0" fontId="6" fillId="0" borderId="3" xfId="0" applyFont="1" applyBorder="1" applyAlignment="1">
      <alignment horizontal="left" vertical="center" indent="1"/>
    </xf>
    <xf numFmtId="3" fontId="9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3" fontId="0" fillId="0" borderId="0" xfId="0" applyNumberFormat="1" applyFill="1"/>
    <xf numFmtId="0" fontId="8" fillId="0" borderId="4" xfId="0" applyFont="1" applyBorder="1" applyAlignment="1">
      <alignment horizontal="left" vertical="center" indent="1"/>
    </xf>
    <xf numFmtId="3" fontId="8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3" fontId="9" fillId="0" borderId="4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8" fillId="0" borderId="4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3" fontId="8" fillId="0" borderId="0" xfId="0" applyNumberFormat="1" applyFont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right" vertical="center" wrapText="1"/>
    </xf>
    <xf numFmtId="0" fontId="0" fillId="0" borderId="0" xfId="0" applyFont="1" applyFill="1"/>
    <xf numFmtId="0" fontId="14" fillId="0" borderId="0" xfId="0" applyFont="1" applyAlignment="1">
      <alignment horizontal="left" vertical="center" wrapText="1" indent="1"/>
    </xf>
    <xf numFmtId="3" fontId="14" fillId="0" borderId="0" xfId="0" applyNumberFormat="1" applyFont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 indent="1"/>
    </xf>
    <xf numFmtId="164" fontId="7" fillId="0" borderId="4" xfId="1" applyNumberFormat="1" applyFont="1" applyFill="1" applyBorder="1"/>
    <xf numFmtId="0" fontId="13" fillId="0" borderId="0" xfId="0" applyFont="1" applyAlignment="1">
      <alignment horizontal="left" vertical="center" wrapText="1" indent="1"/>
    </xf>
    <xf numFmtId="3" fontId="15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164" fontId="7" fillId="0" borderId="0" xfId="1" applyNumberFormat="1" applyFont="1" applyFill="1" applyBorder="1"/>
    <xf numFmtId="164" fontId="7" fillId="0" borderId="0" xfId="1" applyNumberFormat="1" applyFont="1" applyFill="1" applyBorder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11" fillId="2" borderId="5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3" fontId="9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164" fontId="5" fillId="0" borderId="0" xfId="1" applyNumberFormat="1" applyFont="1" applyFill="1" applyBorder="1"/>
    <xf numFmtId="164" fontId="5" fillId="0" borderId="4" xfId="1" applyNumberFormat="1" applyFont="1" applyFill="1" applyBorder="1"/>
    <xf numFmtId="164" fontId="6" fillId="0" borderId="6" xfId="1" applyNumberFormat="1" applyFont="1" applyFill="1" applyBorder="1"/>
    <xf numFmtId="164" fontId="6" fillId="0" borderId="4" xfId="1" applyNumberFormat="1" applyFont="1" applyFill="1" applyBorder="1"/>
    <xf numFmtId="164" fontId="6" fillId="0" borderId="2" xfId="1" applyNumberFormat="1" applyFont="1" applyFill="1" applyBorder="1" applyAlignment="1">
      <alignment vertical="center"/>
    </xf>
    <xf numFmtId="164" fontId="5" fillId="0" borderId="2" xfId="1" applyNumberFormat="1" applyFont="1" applyFill="1" applyBorder="1" applyAlignment="1">
      <alignment vertical="center"/>
    </xf>
    <xf numFmtId="0" fontId="6" fillId="0" borderId="4" xfId="0" applyFont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right" vertical="center" wrapText="1"/>
    </xf>
    <xf numFmtId="0" fontId="17" fillId="0" borderId="0" xfId="0" applyFont="1" applyFill="1"/>
    <xf numFmtId="0" fontId="17" fillId="0" borderId="0" xfId="0" applyFont="1"/>
    <xf numFmtId="0" fontId="18" fillId="0" borderId="0" xfId="0" applyFont="1"/>
    <xf numFmtId="0" fontId="5" fillId="0" borderId="0" xfId="0" applyFont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 indent="1"/>
    </xf>
    <xf numFmtId="3" fontId="6" fillId="0" borderId="6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left" vertical="center" wrapText="1"/>
    </xf>
    <xf numFmtId="3" fontId="19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 indent="1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left" vertical="center" wrapText="1" indent="1"/>
    </xf>
    <xf numFmtId="3" fontId="19" fillId="0" borderId="4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3" fontId="18" fillId="0" borderId="0" xfId="0" applyNumberFormat="1" applyFont="1"/>
    <xf numFmtId="3" fontId="17" fillId="0" borderId="0" xfId="0" applyNumberFormat="1" applyFont="1"/>
    <xf numFmtId="0" fontId="19" fillId="0" borderId="2" xfId="0" applyFont="1" applyBorder="1" applyAlignment="1">
      <alignment horizontal="left" vertical="center" wrapText="1" indent="1"/>
    </xf>
    <xf numFmtId="3" fontId="20" fillId="0" borderId="2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4" fontId="9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left" vertical="center" wrapText="1" indent="1"/>
    </xf>
    <xf numFmtId="3" fontId="15" fillId="0" borderId="2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 indent="1"/>
    </xf>
    <xf numFmtId="164" fontId="6" fillId="0" borderId="4" xfId="1" applyNumberFormat="1" applyFont="1" applyFill="1" applyBorder="1" applyAlignment="1">
      <alignment vertical="center"/>
    </xf>
    <xf numFmtId="3" fontId="11" fillId="0" borderId="4" xfId="0" applyNumberFormat="1" applyFont="1" applyBorder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workbookViewId="0"/>
  </sheetViews>
  <sheetFormatPr defaultColWidth="9.109375" defaultRowHeight="14.4" x14ac:dyDescent="0.3"/>
  <cols>
    <col min="1" max="1" width="44.5546875" style="2" customWidth="1"/>
    <col min="2" max="2" width="13.109375" style="2" customWidth="1"/>
    <col min="3" max="3" width="13.33203125" style="2" customWidth="1"/>
    <col min="4" max="4" width="11.6640625" style="2" bestFit="1" customWidth="1"/>
    <col min="5" max="256" width="9.109375" style="2"/>
    <col min="257" max="257" width="44.5546875" style="2" customWidth="1"/>
    <col min="258" max="258" width="21.77734375" style="2" customWidth="1"/>
    <col min="259" max="259" width="18.77734375" style="2" customWidth="1"/>
    <col min="260" max="260" width="11.6640625" style="2" bestFit="1" customWidth="1"/>
    <col min="261" max="512" width="9.109375" style="2"/>
    <col min="513" max="513" width="44.5546875" style="2" customWidth="1"/>
    <col min="514" max="514" width="21.77734375" style="2" customWidth="1"/>
    <col min="515" max="515" width="18.77734375" style="2" customWidth="1"/>
    <col min="516" max="516" width="11.6640625" style="2" bestFit="1" customWidth="1"/>
    <col min="517" max="768" width="9.109375" style="2"/>
    <col min="769" max="769" width="44.5546875" style="2" customWidth="1"/>
    <col min="770" max="770" width="21.77734375" style="2" customWidth="1"/>
    <col min="771" max="771" width="18.77734375" style="2" customWidth="1"/>
    <col min="772" max="772" width="11.6640625" style="2" bestFit="1" customWidth="1"/>
    <col min="773" max="1024" width="9.109375" style="2"/>
    <col min="1025" max="1025" width="44.5546875" style="2" customWidth="1"/>
    <col min="1026" max="1026" width="21.77734375" style="2" customWidth="1"/>
    <col min="1027" max="1027" width="18.77734375" style="2" customWidth="1"/>
    <col min="1028" max="1028" width="11.6640625" style="2" bestFit="1" customWidth="1"/>
    <col min="1029" max="1280" width="9.109375" style="2"/>
    <col min="1281" max="1281" width="44.5546875" style="2" customWidth="1"/>
    <col min="1282" max="1282" width="21.77734375" style="2" customWidth="1"/>
    <col min="1283" max="1283" width="18.77734375" style="2" customWidth="1"/>
    <col min="1284" max="1284" width="11.6640625" style="2" bestFit="1" customWidth="1"/>
    <col min="1285" max="1536" width="9.109375" style="2"/>
    <col min="1537" max="1537" width="44.5546875" style="2" customWidth="1"/>
    <col min="1538" max="1538" width="21.77734375" style="2" customWidth="1"/>
    <col min="1539" max="1539" width="18.77734375" style="2" customWidth="1"/>
    <col min="1540" max="1540" width="11.6640625" style="2" bestFit="1" customWidth="1"/>
    <col min="1541" max="1792" width="9.109375" style="2"/>
    <col min="1793" max="1793" width="44.5546875" style="2" customWidth="1"/>
    <col min="1794" max="1794" width="21.77734375" style="2" customWidth="1"/>
    <col min="1795" max="1795" width="18.77734375" style="2" customWidth="1"/>
    <col min="1796" max="1796" width="11.6640625" style="2" bestFit="1" customWidth="1"/>
    <col min="1797" max="2048" width="9.109375" style="2"/>
    <col min="2049" max="2049" width="44.5546875" style="2" customWidth="1"/>
    <col min="2050" max="2050" width="21.77734375" style="2" customWidth="1"/>
    <col min="2051" max="2051" width="18.77734375" style="2" customWidth="1"/>
    <col min="2052" max="2052" width="11.6640625" style="2" bestFit="1" customWidth="1"/>
    <col min="2053" max="2304" width="9.109375" style="2"/>
    <col min="2305" max="2305" width="44.5546875" style="2" customWidth="1"/>
    <col min="2306" max="2306" width="21.77734375" style="2" customWidth="1"/>
    <col min="2307" max="2307" width="18.77734375" style="2" customWidth="1"/>
    <col min="2308" max="2308" width="11.6640625" style="2" bestFit="1" customWidth="1"/>
    <col min="2309" max="2560" width="9.109375" style="2"/>
    <col min="2561" max="2561" width="44.5546875" style="2" customWidth="1"/>
    <col min="2562" max="2562" width="21.77734375" style="2" customWidth="1"/>
    <col min="2563" max="2563" width="18.77734375" style="2" customWidth="1"/>
    <col min="2564" max="2564" width="11.6640625" style="2" bestFit="1" customWidth="1"/>
    <col min="2565" max="2816" width="9.109375" style="2"/>
    <col min="2817" max="2817" width="44.5546875" style="2" customWidth="1"/>
    <col min="2818" max="2818" width="21.77734375" style="2" customWidth="1"/>
    <col min="2819" max="2819" width="18.77734375" style="2" customWidth="1"/>
    <col min="2820" max="2820" width="11.6640625" style="2" bestFit="1" customWidth="1"/>
    <col min="2821" max="3072" width="9.109375" style="2"/>
    <col min="3073" max="3073" width="44.5546875" style="2" customWidth="1"/>
    <col min="3074" max="3074" width="21.77734375" style="2" customWidth="1"/>
    <col min="3075" max="3075" width="18.77734375" style="2" customWidth="1"/>
    <col min="3076" max="3076" width="11.6640625" style="2" bestFit="1" customWidth="1"/>
    <col min="3077" max="3328" width="9.109375" style="2"/>
    <col min="3329" max="3329" width="44.5546875" style="2" customWidth="1"/>
    <col min="3330" max="3330" width="21.77734375" style="2" customWidth="1"/>
    <col min="3331" max="3331" width="18.77734375" style="2" customWidth="1"/>
    <col min="3332" max="3332" width="11.6640625" style="2" bestFit="1" customWidth="1"/>
    <col min="3333" max="3584" width="9.109375" style="2"/>
    <col min="3585" max="3585" width="44.5546875" style="2" customWidth="1"/>
    <col min="3586" max="3586" width="21.77734375" style="2" customWidth="1"/>
    <col min="3587" max="3587" width="18.77734375" style="2" customWidth="1"/>
    <col min="3588" max="3588" width="11.6640625" style="2" bestFit="1" customWidth="1"/>
    <col min="3589" max="3840" width="9.109375" style="2"/>
    <col min="3841" max="3841" width="44.5546875" style="2" customWidth="1"/>
    <col min="3842" max="3842" width="21.77734375" style="2" customWidth="1"/>
    <col min="3843" max="3843" width="18.77734375" style="2" customWidth="1"/>
    <col min="3844" max="3844" width="11.6640625" style="2" bestFit="1" customWidth="1"/>
    <col min="3845" max="4096" width="9.109375" style="2"/>
    <col min="4097" max="4097" width="44.5546875" style="2" customWidth="1"/>
    <col min="4098" max="4098" width="21.77734375" style="2" customWidth="1"/>
    <col min="4099" max="4099" width="18.77734375" style="2" customWidth="1"/>
    <col min="4100" max="4100" width="11.6640625" style="2" bestFit="1" customWidth="1"/>
    <col min="4101" max="4352" width="9.109375" style="2"/>
    <col min="4353" max="4353" width="44.5546875" style="2" customWidth="1"/>
    <col min="4354" max="4354" width="21.77734375" style="2" customWidth="1"/>
    <col min="4355" max="4355" width="18.77734375" style="2" customWidth="1"/>
    <col min="4356" max="4356" width="11.6640625" style="2" bestFit="1" customWidth="1"/>
    <col min="4357" max="4608" width="9.109375" style="2"/>
    <col min="4609" max="4609" width="44.5546875" style="2" customWidth="1"/>
    <col min="4610" max="4610" width="21.77734375" style="2" customWidth="1"/>
    <col min="4611" max="4611" width="18.77734375" style="2" customWidth="1"/>
    <col min="4612" max="4612" width="11.6640625" style="2" bestFit="1" customWidth="1"/>
    <col min="4613" max="4864" width="9.109375" style="2"/>
    <col min="4865" max="4865" width="44.5546875" style="2" customWidth="1"/>
    <col min="4866" max="4866" width="21.77734375" style="2" customWidth="1"/>
    <col min="4867" max="4867" width="18.77734375" style="2" customWidth="1"/>
    <col min="4868" max="4868" width="11.6640625" style="2" bestFit="1" customWidth="1"/>
    <col min="4869" max="5120" width="9.109375" style="2"/>
    <col min="5121" max="5121" width="44.5546875" style="2" customWidth="1"/>
    <col min="5122" max="5122" width="21.77734375" style="2" customWidth="1"/>
    <col min="5123" max="5123" width="18.77734375" style="2" customWidth="1"/>
    <col min="5124" max="5124" width="11.6640625" style="2" bestFit="1" customWidth="1"/>
    <col min="5125" max="5376" width="9.109375" style="2"/>
    <col min="5377" max="5377" width="44.5546875" style="2" customWidth="1"/>
    <col min="5378" max="5378" width="21.77734375" style="2" customWidth="1"/>
    <col min="5379" max="5379" width="18.77734375" style="2" customWidth="1"/>
    <col min="5380" max="5380" width="11.6640625" style="2" bestFit="1" customWidth="1"/>
    <col min="5381" max="5632" width="9.109375" style="2"/>
    <col min="5633" max="5633" width="44.5546875" style="2" customWidth="1"/>
    <col min="5634" max="5634" width="21.77734375" style="2" customWidth="1"/>
    <col min="5635" max="5635" width="18.77734375" style="2" customWidth="1"/>
    <col min="5636" max="5636" width="11.6640625" style="2" bestFit="1" customWidth="1"/>
    <col min="5637" max="5888" width="9.109375" style="2"/>
    <col min="5889" max="5889" width="44.5546875" style="2" customWidth="1"/>
    <col min="5890" max="5890" width="21.77734375" style="2" customWidth="1"/>
    <col min="5891" max="5891" width="18.77734375" style="2" customWidth="1"/>
    <col min="5892" max="5892" width="11.6640625" style="2" bestFit="1" customWidth="1"/>
    <col min="5893" max="6144" width="9.109375" style="2"/>
    <col min="6145" max="6145" width="44.5546875" style="2" customWidth="1"/>
    <col min="6146" max="6146" width="21.77734375" style="2" customWidth="1"/>
    <col min="6147" max="6147" width="18.77734375" style="2" customWidth="1"/>
    <col min="6148" max="6148" width="11.6640625" style="2" bestFit="1" customWidth="1"/>
    <col min="6149" max="6400" width="9.109375" style="2"/>
    <col min="6401" max="6401" width="44.5546875" style="2" customWidth="1"/>
    <col min="6402" max="6402" width="21.77734375" style="2" customWidth="1"/>
    <col min="6403" max="6403" width="18.77734375" style="2" customWidth="1"/>
    <col min="6404" max="6404" width="11.6640625" style="2" bestFit="1" customWidth="1"/>
    <col min="6405" max="6656" width="9.109375" style="2"/>
    <col min="6657" max="6657" width="44.5546875" style="2" customWidth="1"/>
    <col min="6658" max="6658" width="21.77734375" style="2" customWidth="1"/>
    <col min="6659" max="6659" width="18.77734375" style="2" customWidth="1"/>
    <col min="6660" max="6660" width="11.6640625" style="2" bestFit="1" customWidth="1"/>
    <col min="6661" max="6912" width="9.109375" style="2"/>
    <col min="6913" max="6913" width="44.5546875" style="2" customWidth="1"/>
    <col min="6914" max="6914" width="21.77734375" style="2" customWidth="1"/>
    <col min="6915" max="6915" width="18.77734375" style="2" customWidth="1"/>
    <col min="6916" max="6916" width="11.6640625" style="2" bestFit="1" customWidth="1"/>
    <col min="6917" max="7168" width="9.109375" style="2"/>
    <col min="7169" max="7169" width="44.5546875" style="2" customWidth="1"/>
    <col min="7170" max="7170" width="21.77734375" style="2" customWidth="1"/>
    <col min="7171" max="7171" width="18.77734375" style="2" customWidth="1"/>
    <col min="7172" max="7172" width="11.6640625" style="2" bestFit="1" customWidth="1"/>
    <col min="7173" max="7424" width="9.109375" style="2"/>
    <col min="7425" max="7425" width="44.5546875" style="2" customWidth="1"/>
    <col min="7426" max="7426" width="21.77734375" style="2" customWidth="1"/>
    <col min="7427" max="7427" width="18.77734375" style="2" customWidth="1"/>
    <col min="7428" max="7428" width="11.6640625" style="2" bestFit="1" customWidth="1"/>
    <col min="7429" max="7680" width="9.109375" style="2"/>
    <col min="7681" max="7681" width="44.5546875" style="2" customWidth="1"/>
    <col min="7682" max="7682" width="21.77734375" style="2" customWidth="1"/>
    <col min="7683" max="7683" width="18.77734375" style="2" customWidth="1"/>
    <col min="7684" max="7684" width="11.6640625" style="2" bestFit="1" customWidth="1"/>
    <col min="7685" max="7936" width="9.109375" style="2"/>
    <col min="7937" max="7937" width="44.5546875" style="2" customWidth="1"/>
    <col min="7938" max="7938" width="21.77734375" style="2" customWidth="1"/>
    <col min="7939" max="7939" width="18.77734375" style="2" customWidth="1"/>
    <col min="7940" max="7940" width="11.6640625" style="2" bestFit="1" customWidth="1"/>
    <col min="7941" max="8192" width="9.109375" style="2"/>
    <col min="8193" max="8193" width="44.5546875" style="2" customWidth="1"/>
    <col min="8194" max="8194" width="21.77734375" style="2" customWidth="1"/>
    <col min="8195" max="8195" width="18.77734375" style="2" customWidth="1"/>
    <col min="8196" max="8196" width="11.6640625" style="2" bestFit="1" customWidth="1"/>
    <col min="8197" max="8448" width="9.109375" style="2"/>
    <col min="8449" max="8449" width="44.5546875" style="2" customWidth="1"/>
    <col min="8450" max="8450" width="21.77734375" style="2" customWidth="1"/>
    <col min="8451" max="8451" width="18.77734375" style="2" customWidth="1"/>
    <col min="8452" max="8452" width="11.6640625" style="2" bestFit="1" customWidth="1"/>
    <col min="8453" max="8704" width="9.109375" style="2"/>
    <col min="8705" max="8705" width="44.5546875" style="2" customWidth="1"/>
    <col min="8706" max="8706" width="21.77734375" style="2" customWidth="1"/>
    <col min="8707" max="8707" width="18.77734375" style="2" customWidth="1"/>
    <col min="8708" max="8708" width="11.6640625" style="2" bestFit="1" customWidth="1"/>
    <col min="8709" max="8960" width="9.109375" style="2"/>
    <col min="8961" max="8961" width="44.5546875" style="2" customWidth="1"/>
    <col min="8962" max="8962" width="21.77734375" style="2" customWidth="1"/>
    <col min="8963" max="8963" width="18.77734375" style="2" customWidth="1"/>
    <col min="8964" max="8964" width="11.6640625" style="2" bestFit="1" customWidth="1"/>
    <col min="8965" max="9216" width="9.109375" style="2"/>
    <col min="9217" max="9217" width="44.5546875" style="2" customWidth="1"/>
    <col min="9218" max="9218" width="21.77734375" style="2" customWidth="1"/>
    <col min="9219" max="9219" width="18.77734375" style="2" customWidth="1"/>
    <col min="9220" max="9220" width="11.6640625" style="2" bestFit="1" customWidth="1"/>
    <col min="9221" max="9472" width="9.109375" style="2"/>
    <col min="9473" max="9473" width="44.5546875" style="2" customWidth="1"/>
    <col min="9474" max="9474" width="21.77734375" style="2" customWidth="1"/>
    <col min="9475" max="9475" width="18.77734375" style="2" customWidth="1"/>
    <col min="9476" max="9476" width="11.6640625" style="2" bestFit="1" customWidth="1"/>
    <col min="9477" max="9728" width="9.109375" style="2"/>
    <col min="9729" max="9729" width="44.5546875" style="2" customWidth="1"/>
    <col min="9730" max="9730" width="21.77734375" style="2" customWidth="1"/>
    <col min="9731" max="9731" width="18.77734375" style="2" customWidth="1"/>
    <col min="9732" max="9732" width="11.6640625" style="2" bestFit="1" customWidth="1"/>
    <col min="9733" max="9984" width="9.109375" style="2"/>
    <col min="9985" max="9985" width="44.5546875" style="2" customWidth="1"/>
    <col min="9986" max="9986" width="21.77734375" style="2" customWidth="1"/>
    <col min="9987" max="9987" width="18.77734375" style="2" customWidth="1"/>
    <col min="9988" max="9988" width="11.6640625" style="2" bestFit="1" customWidth="1"/>
    <col min="9989" max="10240" width="9.109375" style="2"/>
    <col min="10241" max="10241" width="44.5546875" style="2" customWidth="1"/>
    <col min="10242" max="10242" width="21.77734375" style="2" customWidth="1"/>
    <col min="10243" max="10243" width="18.77734375" style="2" customWidth="1"/>
    <col min="10244" max="10244" width="11.6640625" style="2" bestFit="1" customWidth="1"/>
    <col min="10245" max="10496" width="9.109375" style="2"/>
    <col min="10497" max="10497" width="44.5546875" style="2" customWidth="1"/>
    <col min="10498" max="10498" width="21.77734375" style="2" customWidth="1"/>
    <col min="10499" max="10499" width="18.77734375" style="2" customWidth="1"/>
    <col min="10500" max="10500" width="11.6640625" style="2" bestFit="1" customWidth="1"/>
    <col min="10501" max="10752" width="9.109375" style="2"/>
    <col min="10753" max="10753" width="44.5546875" style="2" customWidth="1"/>
    <col min="10754" max="10754" width="21.77734375" style="2" customWidth="1"/>
    <col min="10755" max="10755" width="18.77734375" style="2" customWidth="1"/>
    <col min="10756" max="10756" width="11.6640625" style="2" bestFit="1" customWidth="1"/>
    <col min="10757" max="11008" width="9.109375" style="2"/>
    <col min="11009" max="11009" width="44.5546875" style="2" customWidth="1"/>
    <col min="11010" max="11010" width="21.77734375" style="2" customWidth="1"/>
    <col min="11011" max="11011" width="18.77734375" style="2" customWidth="1"/>
    <col min="11012" max="11012" width="11.6640625" style="2" bestFit="1" customWidth="1"/>
    <col min="11013" max="11264" width="9.109375" style="2"/>
    <col min="11265" max="11265" width="44.5546875" style="2" customWidth="1"/>
    <col min="11266" max="11266" width="21.77734375" style="2" customWidth="1"/>
    <col min="11267" max="11267" width="18.77734375" style="2" customWidth="1"/>
    <col min="11268" max="11268" width="11.6640625" style="2" bestFit="1" customWidth="1"/>
    <col min="11269" max="11520" width="9.109375" style="2"/>
    <col min="11521" max="11521" width="44.5546875" style="2" customWidth="1"/>
    <col min="11522" max="11522" width="21.77734375" style="2" customWidth="1"/>
    <col min="11523" max="11523" width="18.77734375" style="2" customWidth="1"/>
    <col min="11524" max="11524" width="11.6640625" style="2" bestFit="1" customWidth="1"/>
    <col min="11525" max="11776" width="9.109375" style="2"/>
    <col min="11777" max="11777" width="44.5546875" style="2" customWidth="1"/>
    <col min="11778" max="11778" width="21.77734375" style="2" customWidth="1"/>
    <col min="11779" max="11779" width="18.77734375" style="2" customWidth="1"/>
    <col min="11780" max="11780" width="11.6640625" style="2" bestFit="1" customWidth="1"/>
    <col min="11781" max="12032" width="9.109375" style="2"/>
    <col min="12033" max="12033" width="44.5546875" style="2" customWidth="1"/>
    <col min="12034" max="12034" width="21.77734375" style="2" customWidth="1"/>
    <col min="12035" max="12035" width="18.77734375" style="2" customWidth="1"/>
    <col min="12036" max="12036" width="11.6640625" style="2" bestFit="1" customWidth="1"/>
    <col min="12037" max="12288" width="9.109375" style="2"/>
    <col min="12289" max="12289" width="44.5546875" style="2" customWidth="1"/>
    <col min="12290" max="12290" width="21.77734375" style="2" customWidth="1"/>
    <col min="12291" max="12291" width="18.77734375" style="2" customWidth="1"/>
    <col min="12292" max="12292" width="11.6640625" style="2" bestFit="1" customWidth="1"/>
    <col min="12293" max="12544" width="9.109375" style="2"/>
    <col min="12545" max="12545" width="44.5546875" style="2" customWidth="1"/>
    <col min="12546" max="12546" width="21.77734375" style="2" customWidth="1"/>
    <col min="12547" max="12547" width="18.77734375" style="2" customWidth="1"/>
    <col min="12548" max="12548" width="11.6640625" style="2" bestFit="1" customWidth="1"/>
    <col min="12549" max="12800" width="9.109375" style="2"/>
    <col min="12801" max="12801" width="44.5546875" style="2" customWidth="1"/>
    <col min="12802" max="12802" width="21.77734375" style="2" customWidth="1"/>
    <col min="12803" max="12803" width="18.77734375" style="2" customWidth="1"/>
    <col min="12804" max="12804" width="11.6640625" style="2" bestFit="1" customWidth="1"/>
    <col min="12805" max="13056" width="9.109375" style="2"/>
    <col min="13057" max="13057" width="44.5546875" style="2" customWidth="1"/>
    <col min="13058" max="13058" width="21.77734375" style="2" customWidth="1"/>
    <col min="13059" max="13059" width="18.77734375" style="2" customWidth="1"/>
    <col min="13060" max="13060" width="11.6640625" style="2" bestFit="1" customWidth="1"/>
    <col min="13061" max="13312" width="9.109375" style="2"/>
    <col min="13313" max="13313" width="44.5546875" style="2" customWidth="1"/>
    <col min="13314" max="13314" width="21.77734375" style="2" customWidth="1"/>
    <col min="13315" max="13315" width="18.77734375" style="2" customWidth="1"/>
    <col min="13316" max="13316" width="11.6640625" style="2" bestFit="1" customWidth="1"/>
    <col min="13317" max="13568" width="9.109375" style="2"/>
    <col min="13569" max="13569" width="44.5546875" style="2" customWidth="1"/>
    <col min="13570" max="13570" width="21.77734375" style="2" customWidth="1"/>
    <col min="13571" max="13571" width="18.77734375" style="2" customWidth="1"/>
    <col min="13572" max="13572" width="11.6640625" style="2" bestFit="1" customWidth="1"/>
    <col min="13573" max="13824" width="9.109375" style="2"/>
    <col min="13825" max="13825" width="44.5546875" style="2" customWidth="1"/>
    <col min="13826" max="13826" width="21.77734375" style="2" customWidth="1"/>
    <col min="13827" max="13827" width="18.77734375" style="2" customWidth="1"/>
    <col min="13828" max="13828" width="11.6640625" style="2" bestFit="1" customWidth="1"/>
    <col min="13829" max="14080" width="9.109375" style="2"/>
    <col min="14081" max="14081" width="44.5546875" style="2" customWidth="1"/>
    <col min="14082" max="14082" width="21.77734375" style="2" customWidth="1"/>
    <col min="14083" max="14083" width="18.77734375" style="2" customWidth="1"/>
    <col min="14084" max="14084" width="11.6640625" style="2" bestFit="1" customWidth="1"/>
    <col min="14085" max="14336" width="9.109375" style="2"/>
    <col min="14337" max="14337" width="44.5546875" style="2" customWidth="1"/>
    <col min="14338" max="14338" width="21.77734375" style="2" customWidth="1"/>
    <col min="14339" max="14339" width="18.77734375" style="2" customWidth="1"/>
    <col min="14340" max="14340" width="11.6640625" style="2" bestFit="1" customWidth="1"/>
    <col min="14341" max="14592" width="9.109375" style="2"/>
    <col min="14593" max="14593" width="44.5546875" style="2" customWidth="1"/>
    <col min="14594" max="14594" width="21.77734375" style="2" customWidth="1"/>
    <col min="14595" max="14595" width="18.77734375" style="2" customWidth="1"/>
    <col min="14596" max="14596" width="11.6640625" style="2" bestFit="1" customWidth="1"/>
    <col min="14597" max="14848" width="9.109375" style="2"/>
    <col min="14849" max="14849" width="44.5546875" style="2" customWidth="1"/>
    <col min="14850" max="14850" width="21.77734375" style="2" customWidth="1"/>
    <col min="14851" max="14851" width="18.77734375" style="2" customWidth="1"/>
    <col min="14852" max="14852" width="11.6640625" style="2" bestFit="1" customWidth="1"/>
    <col min="14853" max="15104" width="9.109375" style="2"/>
    <col min="15105" max="15105" width="44.5546875" style="2" customWidth="1"/>
    <col min="15106" max="15106" width="21.77734375" style="2" customWidth="1"/>
    <col min="15107" max="15107" width="18.77734375" style="2" customWidth="1"/>
    <col min="15108" max="15108" width="11.6640625" style="2" bestFit="1" customWidth="1"/>
    <col min="15109" max="15360" width="9.109375" style="2"/>
    <col min="15361" max="15361" width="44.5546875" style="2" customWidth="1"/>
    <col min="15362" max="15362" width="21.77734375" style="2" customWidth="1"/>
    <col min="15363" max="15363" width="18.77734375" style="2" customWidth="1"/>
    <col min="15364" max="15364" width="11.6640625" style="2" bestFit="1" customWidth="1"/>
    <col min="15365" max="15616" width="9.109375" style="2"/>
    <col min="15617" max="15617" width="44.5546875" style="2" customWidth="1"/>
    <col min="15618" max="15618" width="21.77734375" style="2" customWidth="1"/>
    <col min="15619" max="15619" width="18.77734375" style="2" customWidth="1"/>
    <col min="15620" max="15620" width="11.6640625" style="2" bestFit="1" customWidth="1"/>
    <col min="15621" max="15872" width="9.109375" style="2"/>
    <col min="15873" max="15873" width="44.5546875" style="2" customWidth="1"/>
    <col min="15874" max="15874" width="21.77734375" style="2" customWidth="1"/>
    <col min="15875" max="15875" width="18.77734375" style="2" customWidth="1"/>
    <col min="15876" max="15876" width="11.6640625" style="2" bestFit="1" customWidth="1"/>
    <col min="15877" max="16128" width="9.109375" style="2"/>
    <col min="16129" max="16129" width="44.5546875" style="2" customWidth="1"/>
    <col min="16130" max="16130" width="21.77734375" style="2" customWidth="1"/>
    <col min="16131" max="16131" width="18.77734375" style="2" customWidth="1"/>
    <col min="16132" max="16132" width="11.6640625" style="2" bestFit="1" customWidth="1"/>
    <col min="16133" max="16384" width="9.109375" style="2"/>
  </cols>
  <sheetData>
    <row r="1" spans="1:3" x14ac:dyDescent="0.3">
      <c r="A1" s="1"/>
    </row>
    <row r="2" spans="1:3" x14ac:dyDescent="0.3">
      <c r="A2" s="121" t="s">
        <v>0</v>
      </c>
      <c r="B2" s="121"/>
      <c r="C2" s="121"/>
    </row>
    <row r="3" spans="1:3" x14ac:dyDescent="0.3">
      <c r="A3" s="122" t="s">
        <v>106</v>
      </c>
      <c r="B3" s="122"/>
      <c r="C3" s="122"/>
    </row>
    <row r="4" spans="1:3" x14ac:dyDescent="0.3">
      <c r="A4" s="121" t="s">
        <v>110</v>
      </c>
      <c r="B4" s="121"/>
      <c r="C4" s="121"/>
    </row>
    <row r="5" spans="1:3" ht="15" thickBot="1" x14ac:dyDescent="0.35">
      <c r="A5" s="3"/>
      <c r="C5" s="4" t="s">
        <v>1</v>
      </c>
    </row>
    <row r="6" spans="1:3" ht="33" customHeight="1" thickTop="1" thickBot="1" x14ac:dyDescent="0.35">
      <c r="A6" s="5" t="s">
        <v>2</v>
      </c>
      <c r="B6" s="38" t="s">
        <v>91</v>
      </c>
      <c r="C6" s="38" t="s">
        <v>92</v>
      </c>
    </row>
    <row r="7" spans="1:3" ht="15" thickTop="1" x14ac:dyDescent="0.3">
      <c r="A7" s="6" t="s">
        <v>3</v>
      </c>
      <c r="B7" s="7"/>
      <c r="C7" s="8"/>
    </row>
    <row r="8" spans="1:3" x14ac:dyDescent="0.3">
      <c r="A8" s="9" t="s">
        <v>4</v>
      </c>
      <c r="B8" s="10"/>
      <c r="C8" s="11"/>
    </row>
    <row r="9" spans="1:3" x14ac:dyDescent="0.3">
      <c r="A9" s="12" t="s">
        <v>5</v>
      </c>
      <c r="B9" s="13">
        <v>1030168</v>
      </c>
      <c r="C9" s="14">
        <v>1030168</v>
      </c>
    </row>
    <row r="10" spans="1:3" x14ac:dyDescent="0.3">
      <c r="A10" s="15" t="s">
        <v>6</v>
      </c>
      <c r="B10" s="16">
        <v>1588235</v>
      </c>
      <c r="C10" s="14">
        <v>1664352</v>
      </c>
    </row>
    <row r="11" spans="1:3" x14ac:dyDescent="0.3">
      <c r="A11" s="15" t="s">
        <v>111</v>
      </c>
      <c r="B11" s="16">
        <v>929025</v>
      </c>
      <c r="C11" s="14">
        <v>37471</v>
      </c>
    </row>
    <row r="12" spans="1:3" ht="15" thickBot="1" x14ac:dyDescent="0.35">
      <c r="A12" s="15" t="s">
        <v>8</v>
      </c>
      <c r="B12" s="16">
        <v>553887</v>
      </c>
      <c r="C12" s="17">
        <v>398</v>
      </c>
    </row>
    <row r="13" spans="1:3" ht="15" thickBot="1" x14ac:dyDescent="0.35">
      <c r="A13" s="18" t="s">
        <v>9</v>
      </c>
      <c r="B13" s="19">
        <f>SUM(B9:B12)</f>
        <v>4101315</v>
      </c>
      <c r="C13" s="19">
        <f>SUM(C9:C12)</f>
        <v>2732389</v>
      </c>
    </row>
    <row r="14" spans="1:3" x14ac:dyDescent="0.3">
      <c r="A14" s="9" t="s">
        <v>10</v>
      </c>
      <c r="B14" s="20"/>
      <c r="C14" s="21"/>
    </row>
    <row r="15" spans="1:3" x14ac:dyDescent="0.3">
      <c r="A15" s="12" t="s">
        <v>11</v>
      </c>
      <c r="B15" s="16">
        <v>57126</v>
      </c>
      <c r="C15" s="22">
        <v>1525</v>
      </c>
    </row>
    <row r="16" spans="1:3" x14ac:dyDescent="0.3">
      <c r="A16" s="12" t="s">
        <v>12</v>
      </c>
      <c r="B16" s="16">
        <v>3895</v>
      </c>
      <c r="C16" s="22">
        <v>6527</v>
      </c>
    </row>
    <row r="17" spans="1:5" x14ac:dyDescent="0.3">
      <c r="A17" s="15" t="s">
        <v>13</v>
      </c>
      <c r="B17" s="16">
        <v>24113</v>
      </c>
      <c r="C17" s="22">
        <v>24017</v>
      </c>
    </row>
    <row r="18" spans="1:5" x14ac:dyDescent="0.3">
      <c r="A18" s="15" t="s">
        <v>14</v>
      </c>
      <c r="B18" s="16">
        <v>45052</v>
      </c>
      <c r="C18" s="22" t="s">
        <v>34</v>
      </c>
    </row>
    <row r="19" spans="1:5" x14ac:dyDescent="0.3">
      <c r="A19" s="12" t="s">
        <v>15</v>
      </c>
      <c r="B19" s="16">
        <v>6436</v>
      </c>
      <c r="C19" s="22">
        <v>1143</v>
      </c>
      <c r="E19" s="23"/>
    </row>
    <row r="20" spans="1:5" x14ac:dyDescent="0.3">
      <c r="A20" s="15" t="s">
        <v>7</v>
      </c>
      <c r="B20" s="16">
        <v>9473</v>
      </c>
      <c r="C20" s="22">
        <v>9814</v>
      </c>
    </row>
    <row r="21" spans="1:5" ht="15" thickBot="1" x14ac:dyDescent="0.35">
      <c r="A21" s="12" t="s">
        <v>16</v>
      </c>
      <c r="B21" s="16">
        <v>8207</v>
      </c>
      <c r="C21" s="22">
        <v>8692</v>
      </c>
      <c r="D21" s="24"/>
    </row>
    <row r="22" spans="1:5" ht="15" thickBot="1" x14ac:dyDescent="0.35">
      <c r="A22" s="18" t="s">
        <v>17</v>
      </c>
      <c r="B22" s="19">
        <f>SUM(B15:B21)</f>
        <v>154302</v>
      </c>
      <c r="C22" s="19">
        <f>SUM(C15:C21)</f>
        <v>51718</v>
      </c>
      <c r="D22" s="24"/>
    </row>
    <row r="23" spans="1:5" ht="15" thickBot="1" x14ac:dyDescent="0.35">
      <c r="A23" s="25" t="s">
        <v>18</v>
      </c>
      <c r="B23" s="26">
        <f>B22+B13</f>
        <v>4255617</v>
      </c>
      <c r="C23" s="26">
        <f>C22+C13</f>
        <v>2784107</v>
      </c>
      <c r="D23" s="24"/>
    </row>
    <row r="24" spans="1:5" ht="15" thickTop="1" x14ac:dyDescent="0.3">
      <c r="A24" s="9" t="s">
        <v>19</v>
      </c>
      <c r="B24" s="20"/>
      <c r="C24" s="21"/>
      <c r="D24" s="24"/>
    </row>
    <row r="25" spans="1:5" x14ac:dyDescent="0.3">
      <c r="A25" s="27" t="s">
        <v>20</v>
      </c>
      <c r="B25" s="20"/>
      <c r="C25" s="21"/>
      <c r="D25" s="24"/>
    </row>
    <row r="26" spans="1:5" x14ac:dyDescent="0.3">
      <c r="A26" s="15" t="s">
        <v>21</v>
      </c>
      <c r="B26" s="16">
        <v>53801</v>
      </c>
      <c r="C26" s="22">
        <v>53801</v>
      </c>
      <c r="D26" s="24"/>
    </row>
    <row r="27" spans="1:5" ht="15" customHeight="1" x14ac:dyDescent="0.3">
      <c r="A27" s="28" t="s">
        <v>22</v>
      </c>
      <c r="B27" s="16">
        <v>-9810</v>
      </c>
      <c r="C27" s="22">
        <v>-9810</v>
      </c>
      <c r="D27" s="24"/>
    </row>
    <row r="28" spans="1:5" x14ac:dyDescent="0.3">
      <c r="A28" s="12" t="s">
        <v>23</v>
      </c>
      <c r="B28" s="16">
        <v>3182</v>
      </c>
      <c r="C28" s="22">
        <v>3182</v>
      </c>
      <c r="D28" s="29"/>
      <c r="E28" s="29"/>
    </row>
    <row r="29" spans="1:5" ht="15" thickBot="1" x14ac:dyDescent="0.35">
      <c r="A29" s="30" t="s">
        <v>24</v>
      </c>
      <c r="B29" s="31">
        <v>2130388</v>
      </c>
      <c r="C29" s="32">
        <v>1824450</v>
      </c>
      <c r="D29" s="24"/>
      <c r="E29" s="29"/>
    </row>
    <row r="30" spans="1:5" ht="15" thickBot="1" x14ac:dyDescent="0.35">
      <c r="A30" s="25" t="s">
        <v>25</v>
      </c>
      <c r="B30" s="26">
        <f>SUM(B26:B29)</f>
        <v>2177561</v>
      </c>
      <c r="C30" s="26">
        <f>SUM(C26:C29)</f>
        <v>1871623</v>
      </c>
    </row>
    <row r="31" spans="1:5" ht="15" thickTop="1" x14ac:dyDescent="0.3">
      <c r="A31" s="9" t="s">
        <v>26</v>
      </c>
      <c r="B31" s="20"/>
      <c r="C31" s="11"/>
    </row>
    <row r="32" spans="1:5" x14ac:dyDescent="0.3">
      <c r="A32" s="12" t="s">
        <v>27</v>
      </c>
      <c r="B32" s="16">
        <v>9810</v>
      </c>
      <c r="C32" s="22">
        <v>9810</v>
      </c>
      <c r="D32" s="29"/>
    </row>
    <row r="33" spans="1:3" x14ac:dyDescent="0.3">
      <c r="A33" s="12" t="s">
        <v>28</v>
      </c>
      <c r="B33" s="16">
        <v>143884</v>
      </c>
      <c r="C33" s="22">
        <v>143884</v>
      </c>
    </row>
    <row r="34" spans="1:3" ht="15" thickBot="1" x14ac:dyDescent="0.35">
      <c r="A34" s="12" t="s">
        <v>93</v>
      </c>
      <c r="B34" s="16">
        <v>1802000</v>
      </c>
      <c r="C34" s="22"/>
    </row>
    <row r="35" spans="1:3" ht="15" thickBot="1" x14ac:dyDescent="0.35">
      <c r="A35" s="18" t="s">
        <v>29</v>
      </c>
      <c r="B35" s="19">
        <f>SUM(B32:B34)</f>
        <v>1955694</v>
      </c>
      <c r="C35" s="19">
        <f>SUM(C32:C33)</f>
        <v>153694</v>
      </c>
    </row>
    <row r="36" spans="1:3" x14ac:dyDescent="0.3">
      <c r="A36" s="9" t="s">
        <v>30</v>
      </c>
      <c r="B36" s="20"/>
      <c r="C36" s="21"/>
    </row>
    <row r="37" spans="1:3" x14ac:dyDescent="0.3">
      <c r="A37" s="12" t="s">
        <v>31</v>
      </c>
      <c r="B37" s="16">
        <v>57796</v>
      </c>
      <c r="C37" s="22">
        <v>275383</v>
      </c>
    </row>
    <row r="38" spans="1:3" x14ac:dyDescent="0.3">
      <c r="A38" s="12" t="s">
        <v>32</v>
      </c>
      <c r="B38" s="16">
        <v>23897</v>
      </c>
      <c r="C38" s="22">
        <v>4667</v>
      </c>
    </row>
    <row r="39" spans="1:3" x14ac:dyDescent="0.3">
      <c r="A39" s="12" t="s">
        <v>27</v>
      </c>
      <c r="B39" s="16">
        <v>1537</v>
      </c>
      <c r="C39" s="22">
        <v>1542</v>
      </c>
    </row>
    <row r="40" spans="1:3" x14ac:dyDescent="0.3">
      <c r="A40" s="12" t="s">
        <v>33</v>
      </c>
      <c r="B40" s="16" t="s">
        <v>34</v>
      </c>
      <c r="C40" s="22">
        <v>3105</v>
      </c>
    </row>
    <row r="41" spans="1:3" ht="24" x14ac:dyDescent="0.3">
      <c r="A41" s="33" t="s">
        <v>35</v>
      </c>
      <c r="B41" s="16">
        <v>5226</v>
      </c>
      <c r="C41" s="22">
        <v>9636</v>
      </c>
    </row>
    <row r="42" spans="1:3" x14ac:dyDescent="0.3">
      <c r="A42" s="12" t="s">
        <v>37</v>
      </c>
      <c r="B42" s="16">
        <v>6033</v>
      </c>
      <c r="C42" s="22">
        <v>436552</v>
      </c>
    </row>
    <row r="43" spans="1:3" x14ac:dyDescent="0.3">
      <c r="A43" s="12" t="s">
        <v>38</v>
      </c>
      <c r="B43" s="16">
        <v>21867</v>
      </c>
      <c r="C43" s="14">
        <v>21867</v>
      </c>
    </row>
    <row r="44" spans="1:3" ht="15" thickBot="1" x14ac:dyDescent="0.35">
      <c r="A44" s="34" t="s">
        <v>39</v>
      </c>
      <c r="B44" s="31">
        <v>6006</v>
      </c>
      <c r="C44" s="32">
        <v>6038</v>
      </c>
    </row>
    <row r="45" spans="1:3" ht="15" thickBot="1" x14ac:dyDescent="0.35">
      <c r="A45" s="35" t="s">
        <v>40</v>
      </c>
      <c r="B45" s="36">
        <f>SUM(B37:B44)</f>
        <v>122362</v>
      </c>
      <c r="C45" s="36">
        <f>SUM(C37:C44)</f>
        <v>758790</v>
      </c>
    </row>
    <row r="46" spans="1:3" ht="15" thickBot="1" x14ac:dyDescent="0.35">
      <c r="A46" s="35" t="s">
        <v>41</v>
      </c>
      <c r="B46" s="36">
        <f>B45+B35</f>
        <v>2078056</v>
      </c>
      <c r="C46" s="36">
        <f>C45+C35</f>
        <v>912484</v>
      </c>
    </row>
    <row r="47" spans="1:3" ht="15" thickBot="1" x14ac:dyDescent="0.35">
      <c r="A47" s="25" t="s">
        <v>42</v>
      </c>
      <c r="B47" s="26">
        <f>B46+B30</f>
        <v>4255617</v>
      </c>
      <c r="C47" s="26">
        <f>C46+C30</f>
        <v>2784107</v>
      </c>
    </row>
    <row r="48" spans="1:3" ht="15" hidden="1" thickTop="1" x14ac:dyDescent="0.3">
      <c r="B48" s="29">
        <f>B47-B23</f>
        <v>0</v>
      </c>
      <c r="C48" s="29">
        <f>C47-C23</f>
        <v>0</v>
      </c>
    </row>
    <row r="49" spans="1:3" ht="15" thickTop="1" x14ac:dyDescent="0.3"/>
    <row r="50" spans="1:3" s="113" customFormat="1" x14ac:dyDescent="0.3">
      <c r="A50" s="112" t="s">
        <v>104</v>
      </c>
      <c r="B50" s="114">
        <f>ROUND((B23-303-B46-10900)/214506*1000,2)</f>
        <v>10099.290000000001</v>
      </c>
      <c r="C50" s="114">
        <f>(C23-398-C46-10900)/214506*1000</f>
        <v>8672.6012325995544</v>
      </c>
    </row>
    <row r="53" spans="1:3" x14ac:dyDescent="0.3">
      <c r="A53" s="37" t="s">
        <v>43</v>
      </c>
    </row>
    <row r="54" spans="1:3" x14ac:dyDescent="0.3">
      <c r="A54" s="1" t="s">
        <v>44</v>
      </c>
    </row>
    <row r="56" spans="1:3" x14ac:dyDescent="0.3">
      <c r="A56" s="1"/>
    </row>
    <row r="57" spans="1:3" x14ac:dyDescent="0.3">
      <c r="A57" s="37" t="s">
        <v>45</v>
      </c>
    </row>
    <row r="58" spans="1:3" x14ac:dyDescent="0.3">
      <c r="A58" s="1" t="s">
        <v>46</v>
      </c>
    </row>
    <row r="60" spans="1:3" x14ac:dyDescent="0.3">
      <c r="A60" s="1" t="s">
        <v>47</v>
      </c>
    </row>
  </sheetData>
  <mergeCells count="3">
    <mergeCell ref="A2:C2"/>
    <mergeCell ref="A3:C3"/>
    <mergeCell ref="A4:C4"/>
  </mergeCells>
  <pageMargins left="0.7" right="0.7" top="0.75" bottom="0.7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15" sqref="B15"/>
    </sheetView>
  </sheetViews>
  <sheetFormatPr defaultColWidth="9.109375" defaultRowHeight="14.4" x14ac:dyDescent="0.3"/>
  <cols>
    <col min="1" max="1" width="49.33203125" style="2" customWidth="1"/>
    <col min="2" max="2" width="19.44140625" style="2" customWidth="1"/>
    <col min="3" max="3" width="17.21875" style="2" customWidth="1"/>
    <col min="4" max="256" width="9.109375" style="2"/>
    <col min="257" max="257" width="49.33203125" style="2" customWidth="1"/>
    <col min="258" max="258" width="19.44140625" style="2" customWidth="1"/>
    <col min="259" max="512" width="9.109375" style="2"/>
    <col min="513" max="513" width="49.33203125" style="2" customWidth="1"/>
    <col min="514" max="514" width="19.44140625" style="2" customWidth="1"/>
    <col min="515" max="768" width="9.109375" style="2"/>
    <col min="769" max="769" width="49.33203125" style="2" customWidth="1"/>
    <col min="770" max="770" width="19.44140625" style="2" customWidth="1"/>
    <col min="771" max="1024" width="9.109375" style="2"/>
    <col min="1025" max="1025" width="49.33203125" style="2" customWidth="1"/>
    <col min="1026" max="1026" width="19.44140625" style="2" customWidth="1"/>
    <col min="1027" max="1280" width="9.109375" style="2"/>
    <col min="1281" max="1281" width="49.33203125" style="2" customWidth="1"/>
    <col min="1282" max="1282" width="19.44140625" style="2" customWidth="1"/>
    <col min="1283" max="1536" width="9.109375" style="2"/>
    <col min="1537" max="1537" width="49.33203125" style="2" customWidth="1"/>
    <col min="1538" max="1538" width="19.44140625" style="2" customWidth="1"/>
    <col min="1539" max="1792" width="9.109375" style="2"/>
    <col min="1793" max="1793" width="49.33203125" style="2" customWidth="1"/>
    <col min="1794" max="1794" width="19.44140625" style="2" customWidth="1"/>
    <col min="1795" max="2048" width="9.109375" style="2"/>
    <col min="2049" max="2049" width="49.33203125" style="2" customWidth="1"/>
    <col min="2050" max="2050" width="19.44140625" style="2" customWidth="1"/>
    <col min="2051" max="2304" width="9.109375" style="2"/>
    <col min="2305" max="2305" width="49.33203125" style="2" customWidth="1"/>
    <col min="2306" max="2306" width="19.44140625" style="2" customWidth="1"/>
    <col min="2307" max="2560" width="9.109375" style="2"/>
    <col min="2561" max="2561" width="49.33203125" style="2" customWidth="1"/>
    <col min="2562" max="2562" width="19.44140625" style="2" customWidth="1"/>
    <col min="2563" max="2816" width="9.109375" style="2"/>
    <col min="2817" max="2817" width="49.33203125" style="2" customWidth="1"/>
    <col min="2818" max="2818" width="19.44140625" style="2" customWidth="1"/>
    <col min="2819" max="3072" width="9.109375" style="2"/>
    <col min="3073" max="3073" width="49.33203125" style="2" customWidth="1"/>
    <col min="3074" max="3074" width="19.44140625" style="2" customWidth="1"/>
    <col min="3075" max="3328" width="9.109375" style="2"/>
    <col min="3329" max="3329" width="49.33203125" style="2" customWidth="1"/>
    <col min="3330" max="3330" width="19.44140625" style="2" customWidth="1"/>
    <col min="3331" max="3584" width="9.109375" style="2"/>
    <col min="3585" max="3585" width="49.33203125" style="2" customWidth="1"/>
    <col min="3586" max="3586" width="19.44140625" style="2" customWidth="1"/>
    <col min="3587" max="3840" width="9.109375" style="2"/>
    <col min="3841" max="3841" width="49.33203125" style="2" customWidth="1"/>
    <col min="3842" max="3842" width="19.44140625" style="2" customWidth="1"/>
    <col min="3843" max="4096" width="9.109375" style="2"/>
    <col min="4097" max="4097" width="49.33203125" style="2" customWidth="1"/>
    <col min="4098" max="4098" width="19.44140625" style="2" customWidth="1"/>
    <col min="4099" max="4352" width="9.109375" style="2"/>
    <col min="4353" max="4353" width="49.33203125" style="2" customWidth="1"/>
    <col min="4354" max="4354" width="19.44140625" style="2" customWidth="1"/>
    <col min="4355" max="4608" width="9.109375" style="2"/>
    <col min="4609" max="4609" width="49.33203125" style="2" customWidth="1"/>
    <col min="4610" max="4610" width="19.44140625" style="2" customWidth="1"/>
    <col min="4611" max="4864" width="9.109375" style="2"/>
    <col min="4865" max="4865" width="49.33203125" style="2" customWidth="1"/>
    <col min="4866" max="4866" width="19.44140625" style="2" customWidth="1"/>
    <col min="4867" max="5120" width="9.109375" style="2"/>
    <col min="5121" max="5121" width="49.33203125" style="2" customWidth="1"/>
    <col min="5122" max="5122" width="19.44140625" style="2" customWidth="1"/>
    <col min="5123" max="5376" width="9.109375" style="2"/>
    <col min="5377" max="5377" width="49.33203125" style="2" customWidth="1"/>
    <col min="5378" max="5378" width="19.44140625" style="2" customWidth="1"/>
    <col min="5379" max="5632" width="9.109375" style="2"/>
    <col min="5633" max="5633" width="49.33203125" style="2" customWidth="1"/>
    <col min="5634" max="5634" width="19.44140625" style="2" customWidth="1"/>
    <col min="5635" max="5888" width="9.109375" style="2"/>
    <col min="5889" max="5889" width="49.33203125" style="2" customWidth="1"/>
    <col min="5890" max="5890" width="19.44140625" style="2" customWidth="1"/>
    <col min="5891" max="6144" width="9.109375" style="2"/>
    <col min="6145" max="6145" width="49.33203125" style="2" customWidth="1"/>
    <col min="6146" max="6146" width="19.44140625" style="2" customWidth="1"/>
    <col min="6147" max="6400" width="9.109375" style="2"/>
    <col min="6401" max="6401" width="49.33203125" style="2" customWidth="1"/>
    <col min="6402" max="6402" width="19.44140625" style="2" customWidth="1"/>
    <col min="6403" max="6656" width="9.109375" style="2"/>
    <col min="6657" max="6657" width="49.33203125" style="2" customWidth="1"/>
    <col min="6658" max="6658" width="19.44140625" style="2" customWidth="1"/>
    <col min="6659" max="6912" width="9.109375" style="2"/>
    <col min="6913" max="6913" width="49.33203125" style="2" customWidth="1"/>
    <col min="6914" max="6914" width="19.44140625" style="2" customWidth="1"/>
    <col min="6915" max="7168" width="9.109375" style="2"/>
    <col min="7169" max="7169" width="49.33203125" style="2" customWidth="1"/>
    <col min="7170" max="7170" width="19.44140625" style="2" customWidth="1"/>
    <col min="7171" max="7424" width="9.109375" style="2"/>
    <col min="7425" max="7425" width="49.33203125" style="2" customWidth="1"/>
    <col min="7426" max="7426" width="19.44140625" style="2" customWidth="1"/>
    <col min="7427" max="7680" width="9.109375" style="2"/>
    <col min="7681" max="7681" width="49.33203125" style="2" customWidth="1"/>
    <col min="7682" max="7682" width="19.44140625" style="2" customWidth="1"/>
    <col min="7683" max="7936" width="9.109375" style="2"/>
    <col min="7937" max="7937" width="49.33203125" style="2" customWidth="1"/>
    <col min="7938" max="7938" width="19.44140625" style="2" customWidth="1"/>
    <col min="7939" max="8192" width="9.109375" style="2"/>
    <col min="8193" max="8193" width="49.33203125" style="2" customWidth="1"/>
    <col min="8194" max="8194" width="19.44140625" style="2" customWidth="1"/>
    <col min="8195" max="8448" width="9.109375" style="2"/>
    <col min="8449" max="8449" width="49.33203125" style="2" customWidth="1"/>
    <col min="8450" max="8450" width="19.44140625" style="2" customWidth="1"/>
    <col min="8451" max="8704" width="9.109375" style="2"/>
    <col min="8705" max="8705" width="49.33203125" style="2" customWidth="1"/>
    <col min="8706" max="8706" width="19.44140625" style="2" customWidth="1"/>
    <col min="8707" max="8960" width="9.109375" style="2"/>
    <col min="8961" max="8961" width="49.33203125" style="2" customWidth="1"/>
    <col min="8962" max="8962" width="19.44140625" style="2" customWidth="1"/>
    <col min="8963" max="9216" width="9.109375" style="2"/>
    <col min="9217" max="9217" width="49.33203125" style="2" customWidth="1"/>
    <col min="9218" max="9218" width="19.44140625" style="2" customWidth="1"/>
    <col min="9219" max="9472" width="9.109375" style="2"/>
    <col min="9473" max="9473" width="49.33203125" style="2" customWidth="1"/>
    <col min="9474" max="9474" width="19.44140625" style="2" customWidth="1"/>
    <col min="9475" max="9728" width="9.109375" style="2"/>
    <col min="9729" max="9729" width="49.33203125" style="2" customWidth="1"/>
    <col min="9730" max="9730" width="19.44140625" style="2" customWidth="1"/>
    <col min="9731" max="9984" width="9.109375" style="2"/>
    <col min="9985" max="9985" width="49.33203125" style="2" customWidth="1"/>
    <col min="9986" max="9986" width="19.44140625" style="2" customWidth="1"/>
    <col min="9987" max="10240" width="9.109375" style="2"/>
    <col min="10241" max="10241" width="49.33203125" style="2" customWidth="1"/>
    <col min="10242" max="10242" width="19.44140625" style="2" customWidth="1"/>
    <col min="10243" max="10496" width="9.109375" style="2"/>
    <col min="10497" max="10497" width="49.33203125" style="2" customWidth="1"/>
    <col min="10498" max="10498" width="19.44140625" style="2" customWidth="1"/>
    <col min="10499" max="10752" width="9.109375" style="2"/>
    <col min="10753" max="10753" width="49.33203125" style="2" customWidth="1"/>
    <col min="10754" max="10754" width="19.44140625" style="2" customWidth="1"/>
    <col min="10755" max="11008" width="9.109375" style="2"/>
    <col min="11009" max="11009" width="49.33203125" style="2" customWidth="1"/>
    <col min="11010" max="11010" width="19.44140625" style="2" customWidth="1"/>
    <col min="11011" max="11264" width="9.109375" style="2"/>
    <col min="11265" max="11265" width="49.33203125" style="2" customWidth="1"/>
    <col min="11266" max="11266" width="19.44140625" style="2" customWidth="1"/>
    <col min="11267" max="11520" width="9.109375" style="2"/>
    <col min="11521" max="11521" width="49.33203125" style="2" customWidth="1"/>
    <col min="11522" max="11522" width="19.44140625" style="2" customWidth="1"/>
    <col min="11523" max="11776" width="9.109375" style="2"/>
    <col min="11777" max="11777" width="49.33203125" style="2" customWidth="1"/>
    <col min="11778" max="11778" width="19.44140625" style="2" customWidth="1"/>
    <col min="11779" max="12032" width="9.109375" style="2"/>
    <col min="12033" max="12033" width="49.33203125" style="2" customWidth="1"/>
    <col min="12034" max="12034" width="19.44140625" style="2" customWidth="1"/>
    <col min="12035" max="12288" width="9.109375" style="2"/>
    <col min="12289" max="12289" width="49.33203125" style="2" customWidth="1"/>
    <col min="12290" max="12290" width="19.44140625" style="2" customWidth="1"/>
    <col min="12291" max="12544" width="9.109375" style="2"/>
    <col min="12545" max="12545" width="49.33203125" style="2" customWidth="1"/>
    <col min="12546" max="12546" width="19.44140625" style="2" customWidth="1"/>
    <col min="12547" max="12800" width="9.109375" style="2"/>
    <col min="12801" max="12801" width="49.33203125" style="2" customWidth="1"/>
    <col min="12802" max="12802" width="19.44140625" style="2" customWidth="1"/>
    <col min="12803" max="13056" width="9.109375" style="2"/>
    <col min="13057" max="13057" width="49.33203125" style="2" customWidth="1"/>
    <col min="13058" max="13058" width="19.44140625" style="2" customWidth="1"/>
    <col min="13059" max="13312" width="9.109375" style="2"/>
    <col min="13313" max="13313" width="49.33203125" style="2" customWidth="1"/>
    <col min="13314" max="13314" width="19.44140625" style="2" customWidth="1"/>
    <col min="13315" max="13568" width="9.109375" style="2"/>
    <col min="13569" max="13569" width="49.33203125" style="2" customWidth="1"/>
    <col min="13570" max="13570" width="19.44140625" style="2" customWidth="1"/>
    <col min="13571" max="13824" width="9.109375" style="2"/>
    <col min="13825" max="13825" width="49.33203125" style="2" customWidth="1"/>
    <col min="13826" max="13826" width="19.44140625" style="2" customWidth="1"/>
    <col min="13827" max="14080" width="9.109375" style="2"/>
    <col min="14081" max="14081" width="49.33203125" style="2" customWidth="1"/>
    <col min="14082" max="14082" width="19.44140625" style="2" customWidth="1"/>
    <col min="14083" max="14336" width="9.109375" style="2"/>
    <col min="14337" max="14337" width="49.33203125" style="2" customWidth="1"/>
    <col min="14338" max="14338" width="19.44140625" style="2" customWidth="1"/>
    <col min="14339" max="14592" width="9.109375" style="2"/>
    <col min="14593" max="14593" width="49.33203125" style="2" customWidth="1"/>
    <col min="14594" max="14594" width="19.44140625" style="2" customWidth="1"/>
    <col min="14595" max="14848" width="9.109375" style="2"/>
    <col min="14849" max="14849" width="49.33203125" style="2" customWidth="1"/>
    <col min="14850" max="14850" width="19.44140625" style="2" customWidth="1"/>
    <col min="14851" max="15104" width="9.109375" style="2"/>
    <col min="15105" max="15105" width="49.33203125" style="2" customWidth="1"/>
    <col min="15106" max="15106" width="19.44140625" style="2" customWidth="1"/>
    <col min="15107" max="15360" width="9.109375" style="2"/>
    <col min="15361" max="15361" width="49.33203125" style="2" customWidth="1"/>
    <col min="15362" max="15362" width="19.44140625" style="2" customWidth="1"/>
    <col min="15363" max="15616" width="9.109375" style="2"/>
    <col min="15617" max="15617" width="49.33203125" style="2" customWidth="1"/>
    <col min="15618" max="15618" width="19.44140625" style="2" customWidth="1"/>
    <col min="15619" max="15872" width="9.109375" style="2"/>
    <col min="15873" max="15873" width="49.33203125" style="2" customWidth="1"/>
    <col min="15874" max="15874" width="19.44140625" style="2" customWidth="1"/>
    <col min="15875" max="16128" width="9.109375" style="2"/>
    <col min="16129" max="16129" width="49.33203125" style="2" customWidth="1"/>
    <col min="16130" max="16130" width="19.44140625" style="2" customWidth="1"/>
    <col min="16131" max="16384" width="9.109375" style="2"/>
  </cols>
  <sheetData>
    <row r="1" spans="1:3" x14ac:dyDescent="0.3">
      <c r="A1" s="37"/>
    </row>
    <row r="2" spans="1:3" x14ac:dyDescent="0.3">
      <c r="A2" s="121" t="s">
        <v>0</v>
      </c>
      <c r="B2" s="121"/>
      <c r="C2" s="121"/>
    </row>
    <row r="3" spans="1:3" x14ac:dyDescent="0.3">
      <c r="A3" s="121" t="s">
        <v>107</v>
      </c>
      <c r="B3" s="121"/>
      <c r="C3" s="121"/>
    </row>
    <row r="4" spans="1:3" x14ac:dyDescent="0.3">
      <c r="A4" s="121" t="s">
        <v>110</v>
      </c>
      <c r="B4" s="121"/>
      <c r="C4" s="121"/>
    </row>
    <row r="5" spans="1:3" ht="15" thickBot="1" x14ac:dyDescent="0.35">
      <c r="A5" s="45"/>
      <c r="B5" s="4"/>
    </row>
    <row r="6" spans="1:3" ht="43.2" customHeight="1" thickTop="1" thickBot="1" x14ac:dyDescent="0.35">
      <c r="A6" s="46" t="s">
        <v>2</v>
      </c>
      <c r="B6" s="47" t="s">
        <v>94</v>
      </c>
      <c r="C6" s="47" t="s">
        <v>95</v>
      </c>
    </row>
    <row r="7" spans="1:3" ht="15" thickTop="1" x14ac:dyDescent="0.3">
      <c r="A7" s="49" t="s">
        <v>48</v>
      </c>
      <c r="B7" s="50">
        <v>1339478</v>
      </c>
      <c r="C7" s="50">
        <v>1071164</v>
      </c>
    </row>
    <row r="8" spans="1:3" ht="15.6" customHeight="1" thickBot="1" x14ac:dyDescent="0.35">
      <c r="A8" s="51" t="s">
        <v>49</v>
      </c>
      <c r="B8" s="52">
        <v>-809484</v>
      </c>
      <c r="C8" s="52">
        <v>-683668</v>
      </c>
    </row>
    <row r="9" spans="1:3" x14ac:dyDescent="0.3">
      <c r="A9" s="53" t="s">
        <v>50</v>
      </c>
      <c r="B9" s="54">
        <f>SUM(B7:B8)</f>
        <v>529994</v>
      </c>
      <c r="C9" s="54">
        <f>SUM(C7:C8)</f>
        <v>387496</v>
      </c>
    </row>
    <row r="10" spans="1:3" ht="13.2" customHeight="1" x14ac:dyDescent="0.3">
      <c r="A10" s="55" t="s">
        <v>96</v>
      </c>
      <c r="B10" s="56">
        <v>-244563</v>
      </c>
      <c r="C10" s="56">
        <v>-167057</v>
      </c>
    </row>
    <row r="11" spans="1:3" x14ac:dyDescent="0.3">
      <c r="A11" s="49" t="s">
        <v>51</v>
      </c>
      <c r="B11" s="56">
        <v>35242</v>
      </c>
      <c r="C11" s="56">
        <v>14641</v>
      </c>
    </row>
    <row r="12" spans="1:3" x14ac:dyDescent="0.3">
      <c r="A12" s="49" t="s">
        <v>55</v>
      </c>
      <c r="B12" s="56">
        <v>9</v>
      </c>
      <c r="C12" s="57" t="s">
        <v>34</v>
      </c>
    </row>
    <row r="13" spans="1:3" x14ac:dyDescent="0.3">
      <c r="A13" s="49" t="s">
        <v>52</v>
      </c>
      <c r="B13" s="57">
        <v>-19199</v>
      </c>
      <c r="C13" s="57">
        <v>-154</v>
      </c>
    </row>
    <row r="14" spans="1:3" ht="13.2" customHeight="1" thickBot="1" x14ac:dyDescent="0.35">
      <c r="A14" s="51" t="s">
        <v>53</v>
      </c>
      <c r="B14" s="58">
        <v>4455</v>
      </c>
      <c r="C14" s="58" t="s">
        <v>34</v>
      </c>
    </row>
    <row r="15" spans="1:3" ht="15" thickBot="1" x14ac:dyDescent="0.35">
      <c r="A15" s="115" t="s">
        <v>54</v>
      </c>
      <c r="B15" s="116">
        <f>SUM(B9:B14)</f>
        <v>305938</v>
      </c>
      <c r="C15" s="116">
        <f>SUM(C9:C14)</f>
        <v>234926</v>
      </c>
    </row>
    <row r="16" spans="1:3" ht="13.2" customHeight="1" x14ac:dyDescent="0.3">
      <c r="A16" s="117" t="s">
        <v>56</v>
      </c>
      <c r="B16" s="120">
        <f>B15/214506*1000</f>
        <v>1426.2444873336876</v>
      </c>
      <c r="C16" s="120">
        <f>C15/214506*1000</f>
        <v>1095.1954723877188</v>
      </c>
    </row>
    <row r="17" spans="1:3" x14ac:dyDescent="0.3">
      <c r="A17" s="37"/>
      <c r="B17" s="48"/>
      <c r="C17" s="48"/>
    </row>
    <row r="18" spans="1:3" ht="18" customHeight="1" x14ac:dyDescent="0.3">
      <c r="A18" s="37" t="s">
        <v>43</v>
      </c>
      <c r="B18" s="48"/>
      <c r="C18" s="48"/>
    </row>
    <row r="19" spans="1:3" x14ac:dyDescent="0.3">
      <c r="A19" s="1" t="s">
        <v>44</v>
      </c>
      <c r="B19" s="48"/>
      <c r="C19" s="48"/>
    </row>
    <row r="20" spans="1:3" x14ac:dyDescent="0.3">
      <c r="A20" s="48"/>
      <c r="B20" s="48"/>
      <c r="C20" s="48"/>
    </row>
    <row r="21" spans="1:3" x14ac:dyDescent="0.3">
      <c r="A21" s="1"/>
      <c r="B21" s="48"/>
      <c r="C21" s="48"/>
    </row>
    <row r="22" spans="1:3" x14ac:dyDescent="0.3">
      <c r="A22" s="37" t="s">
        <v>45</v>
      </c>
      <c r="B22" s="48"/>
      <c r="C22" s="48"/>
    </row>
    <row r="23" spans="1:3" x14ac:dyDescent="0.3">
      <c r="A23" s="1" t="s">
        <v>46</v>
      </c>
      <c r="B23" s="48"/>
      <c r="C23" s="48"/>
    </row>
    <row r="24" spans="1:3" x14ac:dyDescent="0.3">
      <c r="A24" s="48"/>
      <c r="B24" s="48"/>
      <c r="C24" s="48"/>
    </row>
    <row r="25" spans="1:3" x14ac:dyDescent="0.3">
      <c r="A25" s="1" t="s">
        <v>47</v>
      </c>
      <c r="B25" s="48"/>
      <c r="C25" s="48"/>
    </row>
    <row r="26" spans="1:3" x14ac:dyDescent="0.3">
      <c r="A26" s="37"/>
      <c r="B26" s="48"/>
      <c r="C26" s="48"/>
    </row>
    <row r="27" spans="1:3" x14ac:dyDescent="0.3">
      <c r="A27" s="48"/>
      <c r="B27" s="48"/>
      <c r="C27" s="48"/>
    </row>
  </sheetData>
  <mergeCells count="3">
    <mergeCell ref="A2:C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topLeftCell="A19" workbookViewId="0">
      <selection activeCell="A39" sqref="A39"/>
    </sheetView>
  </sheetViews>
  <sheetFormatPr defaultRowHeight="14.4" x14ac:dyDescent="0.3"/>
  <cols>
    <col min="1" max="1" width="42.88671875" customWidth="1"/>
    <col min="2" max="2" width="15.33203125" customWidth="1"/>
    <col min="3" max="3" width="16.5546875" customWidth="1"/>
  </cols>
  <sheetData>
    <row r="1" spans="1:3" x14ac:dyDescent="0.3">
      <c r="A1" s="60"/>
      <c r="B1" s="39"/>
    </row>
    <row r="2" spans="1:3" s="2" customFormat="1" x14ac:dyDescent="0.3">
      <c r="A2" s="121" t="s">
        <v>0</v>
      </c>
      <c r="B2" s="121"/>
      <c r="C2" s="121"/>
    </row>
    <row r="3" spans="1:3" ht="29.4" customHeight="1" x14ac:dyDescent="0.3">
      <c r="A3" s="123" t="s">
        <v>108</v>
      </c>
      <c r="B3" s="123"/>
      <c r="C3" s="123"/>
    </row>
    <row r="4" spans="1:3" x14ac:dyDescent="0.3">
      <c r="A4" s="121" t="s">
        <v>110</v>
      </c>
      <c r="B4" s="121"/>
      <c r="C4" s="121"/>
    </row>
    <row r="5" spans="1:3" ht="15" thickBot="1" x14ac:dyDescent="0.35">
      <c r="A5" s="61"/>
      <c r="C5" s="62" t="s">
        <v>1</v>
      </c>
    </row>
    <row r="6" spans="1:3" ht="35.4" thickTop="1" thickBot="1" x14ac:dyDescent="0.35">
      <c r="A6" s="63" t="s">
        <v>2</v>
      </c>
      <c r="B6" s="83" t="s">
        <v>94</v>
      </c>
      <c r="C6" s="83" t="s">
        <v>95</v>
      </c>
    </row>
    <row r="7" spans="1:3" ht="33.6" customHeight="1" thickTop="1" x14ac:dyDescent="0.3">
      <c r="A7" s="64" t="s">
        <v>63</v>
      </c>
      <c r="B7" s="65"/>
      <c r="C7" s="66"/>
    </row>
    <row r="8" spans="1:3" ht="13.8" customHeight="1" x14ac:dyDescent="0.3">
      <c r="A8" s="41" t="s">
        <v>64</v>
      </c>
      <c r="B8" s="72">
        <f>SUM(B9:B11)</f>
        <v>1136804</v>
      </c>
      <c r="C8" s="72">
        <f>SUM(C9:C11)</f>
        <v>1294985</v>
      </c>
    </row>
    <row r="9" spans="1:3" ht="13.8" customHeight="1" x14ac:dyDescent="0.3">
      <c r="A9" s="28" t="s">
        <v>65</v>
      </c>
      <c r="B9" s="16">
        <v>1135804</v>
      </c>
      <c r="C9" s="73">
        <v>1097207</v>
      </c>
    </row>
    <row r="10" spans="1:3" ht="13.8" customHeight="1" x14ac:dyDescent="0.3">
      <c r="A10" s="28" t="s">
        <v>36</v>
      </c>
      <c r="B10" s="16" t="s">
        <v>34</v>
      </c>
      <c r="C10" s="73">
        <v>197325</v>
      </c>
    </row>
    <row r="11" spans="1:3" ht="13.8" customHeight="1" x14ac:dyDescent="0.3">
      <c r="A11" s="28" t="s">
        <v>66</v>
      </c>
      <c r="B11" s="42">
        <v>1000</v>
      </c>
      <c r="C11" s="42">
        <v>453</v>
      </c>
    </row>
    <row r="12" spans="1:3" ht="13.8" customHeight="1" x14ac:dyDescent="0.3">
      <c r="A12" s="41" t="s">
        <v>67</v>
      </c>
      <c r="B12" s="74">
        <f>SUM(B13:B17)</f>
        <v>986733</v>
      </c>
      <c r="C12" s="74">
        <f>SUM(C13:C17)</f>
        <v>781553</v>
      </c>
    </row>
    <row r="13" spans="1:3" ht="13.8" customHeight="1" x14ac:dyDescent="0.3">
      <c r="A13" s="28" t="s">
        <v>68</v>
      </c>
      <c r="B13" s="42">
        <v>308762</v>
      </c>
      <c r="C13" s="42">
        <v>266727</v>
      </c>
    </row>
    <row r="14" spans="1:3" ht="13.8" customHeight="1" x14ac:dyDescent="0.3">
      <c r="A14" s="28" t="s">
        <v>69</v>
      </c>
      <c r="B14" s="42">
        <v>431364</v>
      </c>
      <c r="C14" s="42">
        <v>330174</v>
      </c>
    </row>
    <row r="15" spans="1:3" x14ac:dyDescent="0.3">
      <c r="A15" s="28" t="s">
        <v>70</v>
      </c>
      <c r="B15" s="42">
        <v>47489</v>
      </c>
      <c r="C15" s="42">
        <v>12652</v>
      </c>
    </row>
    <row r="16" spans="1:3" ht="24" x14ac:dyDescent="0.3">
      <c r="A16" s="28" t="s">
        <v>71</v>
      </c>
      <c r="B16" s="42">
        <v>163951</v>
      </c>
      <c r="C16" s="42">
        <v>164187</v>
      </c>
    </row>
    <row r="17" spans="1:3" ht="13.8" customHeight="1" thickBot="1" x14ac:dyDescent="0.35">
      <c r="A17" s="40" t="s">
        <v>72</v>
      </c>
      <c r="B17" s="43">
        <v>35167</v>
      </c>
      <c r="C17" s="43">
        <v>7813</v>
      </c>
    </row>
    <row r="18" spans="1:3" ht="30.6" customHeight="1" thickBot="1" x14ac:dyDescent="0.35">
      <c r="A18" s="67" t="s">
        <v>73</v>
      </c>
      <c r="B18" s="59">
        <f>B8-B12</f>
        <v>150071</v>
      </c>
      <c r="C18" s="59">
        <f>C8-C12</f>
        <v>513432</v>
      </c>
    </row>
    <row r="19" spans="1:3" ht="27.6" customHeight="1" x14ac:dyDescent="0.3">
      <c r="A19" s="64" t="s">
        <v>74</v>
      </c>
      <c r="B19" s="73"/>
      <c r="C19" s="73"/>
    </row>
    <row r="20" spans="1:3" ht="23.4" customHeight="1" x14ac:dyDescent="0.3">
      <c r="A20" s="41" t="s">
        <v>64</v>
      </c>
      <c r="B20" s="72">
        <f>B21</f>
        <v>7825</v>
      </c>
      <c r="C20" s="72">
        <f>C21</f>
        <v>22720</v>
      </c>
    </row>
    <row r="21" spans="1:3" ht="13.8" customHeight="1" x14ac:dyDescent="0.3">
      <c r="A21" s="68" t="s">
        <v>75</v>
      </c>
      <c r="B21" s="73">
        <v>7825</v>
      </c>
      <c r="C21" s="73">
        <v>22720</v>
      </c>
    </row>
    <row r="22" spans="1:3" ht="13.8" customHeight="1" x14ac:dyDescent="0.3">
      <c r="A22" s="41" t="s">
        <v>67</v>
      </c>
      <c r="B22" s="74">
        <f>SUM(B23:B24)</f>
        <v>1917115</v>
      </c>
      <c r="C22" s="74">
        <f>SUM(C23:C24)</f>
        <v>537592</v>
      </c>
    </row>
    <row r="23" spans="1:3" x14ac:dyDescent="0.3">
      <c r="A23" s="28" t="s">
        <v>76</v>
      </c>
      <c r="B23" s="73">
        <v>643622</v>
      </c>
      <c r="C23" s="42">
        <v>350046</v>
      </c>
    </row>
    <row r="24" spans="1:3" ht="13.8" customHeight="1" thickBot="1" x14ac:dyDescent="0.35">
      <c r="A24" s="69" t="s">
        <v>84</v>
      </c>
      <c r="B24" s="119">
        <v>1273493</v>
      </c>
      <c r="C24" s="43">
        <v>187546</v>
      </c>
    </row>
    <row r="25" spans="1:3" ht="26.4" customHeight="1" thickBot="1" x14ac:dyDescent="0.35">
      <c r="A25" s="70" t="s">
        <v>77</v>
      </c>
      <c r="B25" s="118">
        <f>B20-B22</f>
        <v>-1909290</v>
      </c>
      <c r="C25" s="118">
        <f>C20-C22</f>
        <v>-514872</v>
      </c>
    </row>
    <row r="26" spans="1:3" ht="26.4" customHeight="1" x14ac:dyDescent="0.3">
      <c r="A26" s="64" t="s">
        <v>78</v>
      </c>
      <c r="B26" s="42"/>
      <c r="C26" s="42"/>
    </row>
    <row r="27" spans="1:3" ht="27.6" customHeight="1" x14ac:dyDescent="0.3">
      <c r="A27" s="41" t="s">
        <v>64</v>
      </c>
      <c r="B27" s="72">
        <v>1814975</v>
      </c>
      <c r="C27" s="72">
        <v>10201</v>
      </c>
    </row>
    <row r="28" spans="1:3" ht="14.4" customHeight="1" x14ac:dyDescent="0.3">
      <c r="A28" s="69" t="s">
        <v>86</v>
      </c>
      <c r="B28" s="73"/>
      <c r="C28" s="42">
        <v>10201</v>
      </c>
    </row>
    <row r="29" spans="1:3" ht="13.8" customHeight="1" x14ac:dyDescent="0.3">
      <c r="A29" s="69" t="s">
        <v>97</v>
      </c>
      <c r="B29" s="73">
        <v>3787</v>
      </c>
      <c r="C29" s="42"/>
    </row>
    <row r="30" spans="1:3" ht="13.8" customHeight="1" x14ac:dyDescent="0.3">
      <c r="A30" s="69" t="s">
        <v>98</v>
      </c>
      <c r="B30" s="73">
        <v>1802000</v>
      </c>
      <c r="C30" s="42"/>
    </row>
    <row r="31" spans="1:3" ht="13.8" customHeight="1" x14ac:dyDescent="0.3">
      <c r="A31" s="69" t="s">
        <v>99</v>
      </c>
      <c r="B31" s="73">
        <v>9188</v>
      </c>
      <c r="C31" s="42"/>
    </row>
    <row r="32" spans="1:3" ht="13.8" customHeight="1" x14ac:dyDescent="0.3">
      <c r="A32" s="41" t="s">
        <v>67</v>
      </c>
      <c r="B32" s="74">
        <f>SUM(B33:B35)</f>
        <v>5</v>
      </c>
      <c r="C32" s="74">
        <f>SUM(C33:C35)</f>
        <v>8163</v>
      </c>
    </row>
    <row r="33" spans="1:3" ht="13.8" customHeight="1" x14ac:dyDescent="0.3">
      <c r="A33" s="68" t="s">
        <v>79</v>
      </c>
      <c r="B33" s="42"/>
      <c r="C33" s="42">
        <v>86</v>
      </c>
    </row>
    <row r="34" spans="1:3" ht="15" customHeight="1" x14ac:dyDescent="0.3">
      <c r="A34" s="69" t="s">
        <v>85</v>
      </c>
      <c r="B34" s="73">
        <v>5</v>
      </c>
      <c r="C34" s="42">
        <v>19</v>
      </c>
    </row>
    <row r="35" spans="1:3" ht="13.8" customHeight="1" thickBot="1" x14ac:dyDescent="0.35">
      <c r="A35" s="69" t="s">
        <v>87</v>
      </c>
      <c r="B35" s="73"/>
      <c r="C35" s="42">
        <v>8058</v>
      </c>
    </row>
    <row r="36" spans="1:3" ht="22.2" customHeight="1" thickBot="1" x14ac:dyDescent="0.35">
      <c r="A36" s="70" t="s">
        <v>112</v>
      </c>
      <c r="B36" s="75">
        <f>B27-B32</f>
        <v>1814970</v>
      </c>
      <c r="C36" s="75">
        <f>C27-C32</f>
        <v>2038</v>
      </c>
    </row>
    <row r="37" spans="1:3" ht="15" thickBot="1" x14ac:dyDescent="0.35">
      <c r="A37" s="40" t="s">
        <v>80</v>
      </c>
      <c r="B37" s="79">
        <v>-150</v>
      </c>
      <c r="C37" s="79">
        <v>-151</v>
      </c>
    </row>
    <row r="38" spans="1:3" ht="15" thickBot="1" x14ac:dyDescent="0.35">
      <c r="A38" s="67" t="s">
        <v>81</v>
      </c>
      <c r="B38" s="59">
        <f>B18+B25+B36+B37</f>
        <v>55601</v>
      </c>
      <c r="C38" s="59">
        <f>C18+C25+C36+C37</f>
        <v>447</v>
      </c>
    </row>
    <row r="39" spans="1:3" ht="15" thickBot="1" x14ac:dyDescent="0.35">
      <c r="A39" s="67" t="s">
        <v>82</v>
      </c>
      <c r="B39" s="59">
        <v>1525</v>
      </c>
      <c r="C39" s="59">
        <v>1482</v>
      </c>
    </row>
    <row r="40" spans="1:3" ht="15" thickBot="1" x14ac:dyDescent="0.35">
      <c r="A40" s="71" t="s">
        <v>83</v>
      </c>
      <c r="B40" s="44">
        <f>B38+B39</f>
        <v>57126</v>
      </c>
      <c r="C40" s="44">
        <f>C38+C39</f>
        <v>1929</v>
      </c>
    </row>
    <row r="41" spans="1:3" ht="15" customHeight="1" thickTop="1" x14ac:dyDescent="0.3"/>
    <row r="42" spans="1:3" s="2" customFormat="1" ht="18" customHeight="1" x14ac:dyDescent="0.3">
      <c r="A42" s="37" t="s">
        <v>43</v>
      </c>
      <c r="B42" s="48"/>
      <c r="C42" s="48"/>
    </row>
    <row r="43" spans="1:3" s="2" customFormat="1" x14ac:dyDescent="0.3">
      <c r="A43" s="1" t="s">
        <v>44</v>
      </c>
      <c r="B43" s="48"/>
      <c r="C43" s="48"/>
    </row>
    <row r="44" spans="1:3" s="2" customFormat="1" x14ac:dyDescent="0.3">
      <c r="A44" s="48"/>
      <c r="B44" s="48"/>
      <c r="C44" s="48"/>
    </row>
    <row r="45" spans="1:3" s="2" customFormat="1" x14ac:dyDescent="0.3">
      <c r="A45" s="1"/>
      <c r="B45" s="48"/>
      <c r="C45" s="48"/>
    </row>
    <row r="46" spans="1:3" s="2" customFormat="1" x14ac:dyDescent="0.3">
      <c r="A46" s="37" t="s">
        <v>45</v>
      </c>
      <c r="B46" s="48"/>
      <c r="C46" s="48"/>
    </row>
    <row r="47" spans="1:3" s="2" customFormat="1" x14ac:dyDescent="0.3">
      <c r="A47" s="1" t="s">
        <v>46</v>
      </c>
      <c r="B47" s="48"/>
      <c r="C47" s="48"/>
    </row>
    <row r="48" spans="1:3" s="2" customFormat="1" x14ac:dyDescent="0.3">
      <c r="A48" s="48"/>
      <c r="B48" s="48"/>
      <c r="C48" s="48"/>
    </row>
    <row r="49" spans="1:3" s="2" customFormat="1" x14ac:dyDescent="0.3">
      <c r="A49" s="1" t="s">
        <v>47</v>
      </c>
      <c r="B49" s="48"/>
      <c r="C49" s="48"/>
    </row>
  </sheetData>
  <mergeCells count="3">
    <mergeCell ref="A2:C2"/>
    <mergeCell ref="A3:C3"/>
    <mergeCell ref="A4:C4"/>
  </mergeCells>
  <pageMargins left="0.7" right="0.7" top="0.75" bottom="0.75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H23" sqref="H23"/>
    </sheetView>
  </sheetViews>
  <sheetFormatPr defaultRowHeight="14.4" x14ac:dyDescent="0.3"/>
  <cols>
    <col min="1" max="1" width="36.6640625" style="85" customWidth="1"/>
    <col min="2" max="2" width="8.88671875" style="85"/>
    <col min="3" max="3" width="11.33203125" style="85" customWidth="1"/>
    <col min="4" max="4" width="11.6640625" style="85" customWidth="1"/>
    <col min="5" max="5" width="12" style="85" customWidth="1"/>
    <col min="6" max="6" width="14" style="85" customWidth="1"/>
    <col min="7" max="7" width="12.109375" style="85" customWidth="1"/>
    <col min="8" max="16384" width="8.88671875" style="85"/>
  </cols>
  <sheetData>
    <row r="1" spans="1:8" s="84" customFormat="1" x14ac:dyDescent="0.3">
      <c r="A1" s="125" t="s">
        <v>0</v>
      </c>
      <c r="B1" s="125"/>
      <c r="C1" s="125"/>
      <c r="D1" s="125"/>
      <c r="E1" s="125"/>
      <c r="F1" s="125"/>
      <c r="G1" s="125"/>
    </row>
    <row r="2" spans="1:8" x14ac:dyDescent="0.3">
      <c r="A2" s="124" t="s">
        <v>109</v>
      </c>
      <c r="B2" s="124"/>
      <c r="C2" s="124"/>
      <c r="D2" s="124"/>
      <c r="E2" s="124"/>
      <c r="F2" s="124"/>
      <c r="G2" s="124"/>
    </row>
    <row r="3" spans="1:8" x14ac:dyDescent="0.3">
      <c r="A3" s="124" t="s">
        <v>110</v>
      </c>
      <c r="B3" s="124"/>
      <c r="C3" s="124"/>
      <c r="D3" s="124"/>
      <c r="E3" s="124"/>
      <c r="F3" s="124"/>
      <c r="G3" s="124"/>
    </row>
    <row r="4" spans="1:8" x14ac:dyDescent="0.3">
      <c r="A4" s="86"/>
      <c r="B4" s="86"/>
      <c r="C4" s="86"/>
      <c r="D4" s="86"/>
      <c r="E4" s="86"/>
      <c r="F4" s="86"/>
      <c r="G4" s="86"/>
    </row>
    <row r="5" spans="1:8" ht="15" thickBot="1" x14ac:dyDescent="0.35">
      <c r="A5" s="86"/>
      <c r="B5" s="86"/>
      <c r="C5" s="86"/>
      <c r="D5" s="86"/>
      <c r="E5" s="86"/>
      <c r="F5" s="87" t="s">
        <v>1</v>
      </c>
      <c r="G5" s="87"/>
    </row>
    <row r="6" spans="1:8" ht="46.2" customHeight="1" thickTop="1" x14ac:dyDescent="0.3">
      <c r="A6" s="128" t="s">
        <v>2</v>
      </c>
      <c r="B6" s="126" t="s">
        <v>57</v>
      </c>
      <c r="C6" s="126" t="s">
        <v>22</v>
      </c>
      <c r="D6" s="126" t="s">
        <v>23</v>
      </c>
      <c r="E6" s="126" t="s">
        <v>58</v>
      </c>
      <c r="F6" s="38" t="s">
        <v>59</v>
      </c>
      <c r="G6" s="86"/>
    </row>
    <row r="7" spans="1:8" ht="15" thickBot="1" x14ac:dyDescent="0.35">
      <c r="A7" s="129"/>
      <c r="B7" s="127"/>
      <c r="C7" s="127"/>
      <c r="D7" s="127"/>
      <c r="E7" s="127"/>
      <c r="F7" s="88" t="s">
        <v>60</v>
      </c>
      <c r="G7" s="86"/>
    </row>
    <row r="8" spans="1:8" ht="12" customHeight="1" thickTop="1" thickBot="1" x14ac:dyDescent="0.35">
      <c r="A8" s="89" t="s">
        <v>61</v>
      </c>
      <c r="B8" s="90">
        <v>43600</v>
      </c>
      <c r="C8" s="78">
        <v>-624</v>
      </c>
      <c r="D8" s="90">
        <v>3182</v>
      </c>
      <c r="E8" s="90">
        <v>1645879</v>
      </c>
      <c r="F8" s="90">
        <f>SUM(B8:E8)</f>
        <v>1692037</v>
      </c>
      <c r="G8" s="86"/>
    </row>
    <row r="9" spans="1:8" ht="24" customHeight="1" thickBot="1" x14ac:dyDescent="0.35">
      <c r="A9" s="91" t="s">
        <v>90</v>
      </c>
      <c r="B9" s="92"/>
      <c r="C9" s="93"/>
      <c r="D9" s="93"/>
      <c r="E9" s="81">
        <v>-26743</v>
      </c>
      <c r="F9" s="80">
        <f>SUM(E9)</f>
        <v>-26743</v>
      </c>
      <c r="G9" s="86"/>
    </row>
    <row r="10" spans="1:8" ht="12" customHeight="1" thickBot="1" x14ac:dyDescent="0.35">
      <c r="A10" s="82" t="s">
        <v>89</v>
      </c>
      <c r="B10" s="94">
        <f>SUM(B8:B9)</f>
        <v>43600</v>
      </c>
      <c r="C10" s="79">
        <f t="shared" ref="C10:E10" si="0">SUM(C8:C9)</f>
        <v>-624</v>
      </c>
      <c r="D10" s="94">
        <f t="shared" si="0"/>
        <v>3182</v>
      </c>
      <c r="E10" s="94">
        <f t="shared" si="0"/>
        <v>1619136</v>
      </c>
      <c r="F10" s="94">
        <f>SUM(F8:F9)</f>
        <v>1665294</v>
      </c>
      <c r="G10" s="86"/>
    </row>
    <row r="11" spans="1:8" ht="12" customHeight="1" x14ac:dyDescent="0.3">
      <c r="A11" s="95" t="s">
        <v>88</v>
      </c>
      <c r="B11" s="96"/>
      <c r="C11" s="97"/>
      <c r="D11" s="97"/>
      <c r="E11" s="96">
        <f>Ф2!C15</f>
        <v>234926</v>
      </c>
      <c r="F11" s="98">
        <f>SUM(E11)</f>
        <v>234926</v>
      </c>
      <c r="G11" s="86"/>
    </row>
    <row r="12" spans="1:8" ht="12" customHeight="1" thickBot="1" x14ac:dyDescent="0.35">
      <c r="A12" s="99" t="s">
        <v>62</v>
      </c>
      <c r="B12" s="100">
        <v>10201</v>
      </c>
      <c r="C12" s="77"/>
      <c r="D12" s="101"/>
      <c r="E12" s="100"/>
      <c r="F12" s="102">
        <f>SUM(B12:E12)</f>
        <v>10201</v>
      </c>
      <c r="G12" s="86"/>
    </row>
    <row r="13" spans="1:8" ht="12" customHeight="1" thickBot="1" x14ac:dyDescent="0.35">
      <c r="A13" s="82" t="s">
        <v>100</v>
      </c>
      <c r="B13" s="94">
        <f>SUM(B10:B12)</f>
        <v>53801</v>
      </c>
      <c r="C13" s="79">
        <f t="shared" ref="C13:F13" si="1">SUM(C10:C12)</f>
        <v>-624</v>
      </c>
      <c r="D13" s="94">
        <f t="shared" si="1"/>
        <v>3182</v>
      </c>
      <c r="E13" s="94">
        <f t="shared" si="1"/>
        <v>1854062</v>
      </c>
      <c r="F13" s="103">
        <f t="shared" si="1"/>
        <v>1910421</v>
      </c>
      <c r="G13" s="104"/>
    </row>
    <row r="14" spans="1:8" ht="12" customHeight="1" thickBot="1" x14ac:dyDescent="0.35">
      <c r="A14" s="82"/>
      <c r="B14" s="94"/>
      <c r="C14" s="79"/>
      <c r="D14" s="94"/>
      <c r="E14" s="94"/>
      <c r="F14" s="94"/>
      <c r="G14" s="104"/>
    </row>
    <row r="15" spans="1:8" ht="12" customHeight="1" thickBot="1" x14ac:dyDescent="0.35">
      <c r="A15" s="82" t="s">
        <v>105</v>
      </c>
      <c r="B15" s="94">
        <f>Ф1!C26</f>
        <v>53801</v>
      </c>
      <c r="C15" s="79">
        <f>Ф1!C27</f>
        <v>-9810</v>
      </c>
      <c r="D15" s="94">
        <f>SUM(D13:D13)</f>
        <v>3182</v>
      </c>
      <c r="E15" s="94">
        <f>Ф1!C29</f>
        <v>1824450</v>
      </c>
      <c r="F15" s="94">
        <f>SUM(B15:E15)</f>
        <v>1871623</v>
      </c>
      <c r="G15" s="104"/>
      <c r="H15" s="105"/>
    </row>
    <row r="16" spans="1:8" ht="12" customHeight="1" thickBot="1" x14ac:dyDescent="0.35">
      <c r="A16" s="106" t="s">
        <v>88</v>
      </c>
      <c r="B16" s="92"/>
      <c r="C16" s="107"/>
      <c r="D16" s="93"/>
      <c r="E16" s="92">
        <f>Ф2!B15</f>
        <v>305938</v>
      </c>
      <c r="F16" s="108">
        <f>SUM(E16)</f>
        <v>305938</v>
      </c>
      <c r="G16" s="86"/>
    </row>
    <row r="17" spans="1:9" ht="12" customHeight="1" thickBot="1" x14ac:dyDescent="0.35">
      <c r="A17" s="82" t="s">
        <v>101</v>
      </c>
      <c r="B17" s="94">
        <f>B15+B16</f>
        <v>53801</v>
      </c>
      <c r="C17" s="79">
        <f t="shared" ref="C17:F17" si="2">C15+C16</f>
        <v>-9810</v>
      </c>
      <c r="D17" s="94">
        <f t="shared" si="2"/>
        <v>3182</v>
      </c>
      <c r="E17" s="94">
        <f t="shared" si="2"/>
        <v>2130388</v>
      </c>
      <c r="F17" s="94">
        <f t="shared" si="2"/>
        <v>2177561</v>
      </c>
      <c r="G17" s="104"/>
      <c r="H17" s="105"/>
    </row>
    <row r="18" spans="1:9" x14ac:dyDescent="0.3">
      <c r="A18" s="86"/>
      <c r="B18" s="86"/>
      <c r="C18" s="76"/>
      <c r="D18" s="86"/>
      <c r="E18" s="86"/>
      <c r="F18" s="86"/>
      <c r="G18" s="86"/>
    </row>
    <row r="19" spans="1:9" x14ac:dyDescent="0.3">
      <c r="A19" s="86"/>
      <c r="B19" s="86"/>
      <c r="C19" s="86"/>
      <c r="D19" s="86"/>
      <c r="E19" s="86"/>
      <c r="F19" s="86"/>
      <c r="G19" s="86"/>
    </row>
    <row r="20" spans="1:9" x14ac:dyDescent="0.3">
      <c r="A20" s="109" t="s">
        <v>102</v>
      </c>
      <c r="B20" s="86"/>
      <c r="C20" s="86"/>
      <c r="D20" s="86"/>
      <c r="E20" s="86"/>
      <c r="F20" s="104"/>
      <c r="G20" s="86"/>
    </row>
    <row r="21" spans="1:9" x14ac:dyDescent="0.3">
      <c r="A21" s="110" t="s">
        <v>44</v>
      </c>
      <c r="B21" s="86"/>
      <c r="C21" s="86"/>
      <c r="D21" s="86"/>
      <c r="E21" s="86"/>
      <c r="F21" s="86"/>
      <c r="G21" s="86"/>
    </row>
    <row r="22" spans="1:9" x14ac:dyDescent="0.3">
      <c r="A22" s="86"/>
      <c r="B22" s="86"/>
      <c r="C22" s="86"/>
      <c r="D22" s="86"/>
      <c r="E22" s="86"/>
      <c r="F22" s="86"/>
      <c r="G22" s="86"/>
    </row>
    <row r="23" spans="1:9" x14ac:dyDescent="0.3">
      <c r="A23" s="109" t="s">
        <v>103</v>
      </c>
      <c r="B23" s="86"/>
      <c r="C23" s="86"/>
      <c r="D23" s="86"/>
      <c r="E23" s="86"/>
      <c r="F23" s="86"/>
      <c r="G23" s="86"/>
    </row>
    <row r="24" spans="1:9" x14ac:dyDescent="0.3">
      <c r="A24" s="110" t="s">
        <v>46</v>
      </c>
      <c r="B24" s="86"/>
      <c r="C24" s="86"/>
      <c r="D24" s="86"/>
      <c r="E24" s="86"/>
      <c r="F24" s="86"/>
      <c r="G24" s="86"/>
    </row>
    <row r="25" spans="1:9" x14ac:dyDescent="0.3">
      <c r="A25" s="86"/>
      <c r="B25" s="86"/>
      <c r="C25" s="86"/>
      <c r="D25" s="86"/>
      <c r="E25" s="86"/>
      <c r="F25" s="86"/>
      <c r="G25" s="86"/>
    </row>
    <row r="26" spans="1:9" x14ac:dyDescent="0.3">
      <c r="A26" s="110"/>
      <c r="B26" s="86"/>
      <c r="C26" s="86"/>
      <c r="D26" s="86"/>
      <c r="E26" s="86"/>
      <c r="F26" s="86"/>
      <c r="G26" s="86"/>
      <c r="I26" s="111"/>
    </row>
    <row r="27" spans="1:9" x14ac:dyDescent="0.3">
      <c r="A27" s="109"/>
      <c r="B27" s="86"/>
      <c r="C27" s="86"/>
      <c r="D27" s="86"/>
      <c r="E27" s="86"/>
      <c r="F27" s="86"/>
      <c r="G27" s="86"/>
    </row>
    <row r="28" spans="1:9" x14ac:dyDescent="0.3">
      <c r="A28" s="86"/>
      <c r="B28" s="86"/>
      <c r="C28" s="86"/>
      <c r="D28" s="86"/>
      <c r="E28" s="86"/>
      <c r="F28" s="86"/>
      <c r="G28" s="86"/>
    </row>
  </sheetData>
  <mergeCells count="8">
    <mergeCell ref="A3:G3"/>
    <mergeCell ref="A1:G1"/>
    <mergeCell ref="A2:G2"/>
    <mergeCell ref="E6:E7"/>
    <mergeCell ref="A6:A7"/>
    <mergeCell ref="B6:B7"/>
    <mergeCell ref="C6:C7"/>
    <mergeCell ref="D6:D7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2019-11-05T08:05:37Z</dcterms:modified>
</cp:coreProperties>
</file>