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Ф-1 " sheetId="1" r:id="rId1"/>
    <sheet name="ф.2" sheetId="2" r:id="rId2"/>
    <sheet name="ф.3" sheetId="3" r:id="rId3"/>
    <sheet name="ф.4 " sheetId="4" r:id="rId4"/>
  </sheets>
  <externalReferences>
    <externalReference r:id="rId7"/>
  </externalReferences>
  <definedNames>
    <definedName name="_xlfn.BAHTTEXT" hidden="1">#NAME?</definedName>
    <definedName name="CashFlows" localSheetId="2">'ф.3'!$A$9</definedName>
    <definedName name="nToch">'[1]Параметры'!$E$8</definedName>
  </definedNames>
  <calcPr fullCalcOnLoad="1"/>
</workbook>
</file>

<file path=xl/sharedStrings.xml><?xml version="1.0" encoding="utf-8"?>
<sst xmlns="http://schemas.openxmlformats.org/spreadsheetml/2006/main" count="171" uniqueCount="133">
  <si>
    <t xml:space="preserve"> </t>
  </si>
  <si>
    <t xml:space="preserve">Nurbank JSC </t>
  </si>
  <si>
    <t xml:space="preserve">Consolidated Intermediary Condensed Statement of Changes in Capital for 9 months 
as at 01 October, 2014 </t>
  </si>
  <si>
    <t>(not audited)</t>
  </si>
  <si>
    <t>thousand tenge</t>
  </si>
  <si>
    <t>Authorised Capital Stock</t>
  </si>
  <si>
    <t>Treasury Stock</t>
  </si>
  <si>
    <t>Additional Paid Capital</t>
  </si>
  <si>
    <t xml:space="preserve">Reserve for valuation of financial assets available for sale </t>
  </si>
  <si>
    <t xml:space="preserve">Land and building valuation reserve </t>
  </si>
  <si>
    <t xml:space="preserve">Insurance risk reserve </t>
  </si>
  <si>
    <t>Dynamic reserve</t>
  </si>
  <si>
    <t>Accumulated losses</t>
  </si>
  <si>
    <t>Total</t>
  </si>
  <si>
    <t>Minority interest</t>
  </si>
  <si>
    <t>Total capital</t>
  </si>
  <si>
    <t>Thousand tenge</t>
  </si>
  <si>
    <t xml:space="preserve">Balance as at 1 January, 2014 </t>
  </si>
  <si>
    <t xml:space="preserve">Total aggregate income  </t>
  </si>
  <si>
    <t>Loss for the period</t>
  </si>
  <si>
    <t>Other aggregate income</t>
  </si>
  <si>
    <t>Net change in fair cost of financial assets available for sale</t>
  </si>
  <si>
    <t>Net change in fair cost of financial assets available for sale brought forward to  income or loss</t>
  </si>
  <si>
    <t>Loss from impairment of financial assets available for sale</t>
  </si>
  <si>
    <t>Total other aggregate income</t>
  </si>
  <si>
    <t>Total aggregate income per year</t>
  </si>
  <si>
    <t>Other changes in capital</t>
  </si>
  <si>
    <t>Repurchase of shares</t>
  </si>
  <si>
    <t>Revaluation reserve amortization</t>
  </si>
  <si>
    <t>Change in income/loss for last years</t>
  </si>
  <si>
    <t xml:space="preserve">Balance as at 30 September, 2014 </t>
  </si>
  <si>
    <t>Chairman of the Management Board                                                                                 K.B. Orynbayev</t>
  </si>
  <si>
    <t>Transfer of insurance reserve</t>
  </si>
  <si>
    <t>Transfer to dynamic reserve</t>
  </si>
  <si>
    <t>Chief Accountant                                                                                                                 A.I. Filatova</t>
  </si>
  <si>
    <t xml:space="preserve">                           Nurbank JSC</t>
  </si>
  <si>
    <t>For nine month ending on 30 September, 2014, thousand tenge</t>
  </si>
  <si>
    <t>For nine month ending on 30 September, 2013, thousand tenge</t>
  </si>
  <si>
    <t xml:space="preserve">Consolidated Intermediary Condensed Cash Flow Statement of  as at 01 October, 2014 </t>
  </si>
  <si>
    <t xml:space="preserve">CASH FLOW FROM OPERATING ACTIVITIES </t>
  </si>
  <si>
    <t>Received interest income</t>
  </si>
  <si>
    <t>Paid interest expenses</t>
  </si>
  <si>
    <t>Received commission income</t>
  </si>
  <si>
    <t>Paid commission expenses</t>
  </si>
  <si>
    <t>Net receipts on transactions with foreign currency</t>
  </si>
  <si>
    <t xml:space="preserve">Receipts on other operating income / expenses </t>
  </si>
  <si>
    <t>Paid expenses for personnel</t>
  </si>
  <si>
    <t>(Increase) decrease of operating assets</t>
  </si>
  <si>
    <t>Credits to customers</t>
  </si>
  <si>
    <t>Other assets</t>
  </si>
  <si>
    <t>Increase (decrease) of operating liabilities</t>
  </si>
  <si>
    <t xml:space="preserve">Funds of the Government of the Republic of Kazakhstan </t>
  </si>
  <si>
    <t>Accounts and deposits in banks and other financial institutions</t>
  </si>
  <si>
    <t>Accounts and deposits of banks and other  financial institutions</t>
  </si>
  <si>
    <t>Current accounts and deposits of customers</t>
  </si>
  <si>
    <t>Other liabilities</t>
  </si>
  <si>
    <t>Net flow of  cash (used in) from operating activities before payment of income tax</t>
  </si>
  <si>
    <t>Paid income tax</t>
  </si>
  <si>
    <t>Net flow of cash (used in) from operating activities</t>
  </si>
  <si>
    <t>CASH FLOW FROM INVESTMENT ACTIVITIES</t>
  </si>
  <si>
    <t>Acquisition of financial assets available for sale</t>
  </si>
  <si>
    <t>Sale and retirement of financial assets available for sale</t>
  </si>
  <si>
    <t>Acquisitions of fixed assets and intangible assets</t>
  </si>
  <si>
    <t>Sale of fixed and intangible assets</t>
  </si>
  <si>
    <t>Net flow of cash used in investment activities</t>
  </si>
  <si>
    <t>CASH FLOW FROM FINANCIAL ACTIVITIES</t>
  </si>
  <si>
    <t>Redemption of owned shares</t>
  </si>
  <si>
    <t>Placement of debt securities issued</t>
  </si>
  <si>
    <t>Redemption of debt securities issued</t>
  </si>
  <si>
    <t>Placement of subordinated debt</t>
  </si>
  <si>
    <t>Redemption / retirement of subordinated debt</t>
  </si>
  <si>
    <t>Net flow of cash (used in) from financial activities</t>
  </si>
  <si>
    <r>
      <t>Net increase (decrease) of cash and their equivalents</t>
    </r>
  </si>
  <si>
    <t>Impact of changes in foreign course of exchange by amount of monetary funds and their equivalents</t>
  </si>
  <si>
    <t>Cash and their equivalents as at the beginning of the period</t>
  </si>
  <si>
    <r>
      <t>Cash and their equivalents as at the end of the period</t>
    </r>
    <r>
      <rPr>
        <sz val="10"/>
        <rFont val="Times New Roman"/>
        <family val="1"/>
      </rPr>
      <t xml:space="preserve"> </t>
    </r>
  </si>
  <si>
    <t xml:space="preserve">Consolidated Intermediary Condensed Statement of Income or Loss and other Aggregate Income as at 01 October, 2014 </t>
  </si>
  <si>
    <t>Interest income</t>
  </si>
  <si>
    <t>Interest expense</t>
  </si>
  <si>
    <t>Net interest income</t>
  </si>
  <si>
    <t>Commission income</t>
  </si>
  <si>
    <t>Commission expense</t>
  </si>
  <si>
    <t>Net commission income</t>
  </si>
  <si>
    <t>Net income from transactions with foreign currency</t>
  </si>
  <si>
    <t>Net income from transactions with financial assets available for sale</t>
  </si>
  <si>
    <t>Net income from insurance activities</t>
  </si>
  <si>
    <t>Other operating (expenses) income</t>
  </si>
  <si>
    <t>Operating income</t>
  </si>
  <si>
    <t>Losses from depreciation and provision expenses</t>
  </si>
  <si>
    <t>Expenses for personnel</t>
  </si>
  <si>
    <t xml:space="preserve">Other general business and administration expenses </t>
  </si>
  <si>
    <t>(Loss) income before deduction of income tax</t>
  </si>
  <si>
    <t>Economy (expense) with respect to income tax</t>
  </si>
  <si>
    <t>(Loss) income for year from continuing activities</t>
  </si>
  <si>
    <t>Terminated activities</t>
  </si>
  <si>
    <t>Income (loss) for year from terminated activities less income tax</t>
  </si>
  <si>
    <t>(Loss) income for year</t>
  </si>
  <si>
    <t>(Loss) income payable to</t>
  </si>
  <si>
    <t>- Bank's shareholders</t>
  </si>
  <si>
    <t>- minority shareholders</t>
  </si>
  <si>
    <t>(Loss) income per ordinary share (tenge)</t>
  </si>
  <si>
    <t>Consolidated Intermediary Condensed Statement of Financial Position</t>
  </si>
  <si>
    <t xml:space="preserve">               as at 01 October, 2014 </t>
  </si>
  <si>
    <t xml:space="preserve">(not audited)                                                                                                                             </t>
  </si>
  <si>
    <t>30 September, 2014 </t>
  </si>
  <si>
    <t>31 December, 2013 </t>
  </si>
  <si>
    <t>ASSETS</t>
  </si>
  <si>
    <t>Cash and their equivalents</t>
  </si>
  <si>
    <t>Financial instruments appraised at fair value changes in which are recorded as parts of income or losses for the period</t>
  </si>
  <si>
    <t xml:space="preserve">Net income (loss) from transactions with financial instruments appraised at fair value changes in which are recorded as parts of income or losses for the period  </t>
  </si>
  <si>
    <t>Financial assets available for sale</t>
  </si>
  <si>
    <t>Current tax asset</t>
  </si>
  <si>
    <t>Fixed assets</t>
  </si>
  <si>
    <t>Deferred tax asset</t>
  </si>
  <si>
    <t>Total assets</t>
  </si>
  <si>
    <t>LIABILITIES</t>
  </si>
  <si>
    <t>Accounts and deposits of banks and other financial institutions</t>
  </si>
  <si>
    <t>Current assets and deposits of customers</t>
  </si>
  <si>
    <t>Issued debt securities</t>
  </si>
  <si>
    <t>Subordinated debt</t>
  </si>
  <si>
    <t>Total liabilities</t>
  </si>
  <si>
    <t>CAPITAL</t>
  </si>
  <si>
    <t xml:space="preserve">Authorized Capital Stock </t>
  </si>
  <si>
    <t>Own shares redeemed</t>
  </si>
  <si>
    <t>Additional capital paid</t>
  </si>
  <si>
    <t>Land and buildings valuation reserve</t>
  </si>
  <si>
    <t xml:space="preserve">General insurance risk reserve </t>
  </si>
  <si>
    <t>Total capital payable to Bank's shareholders</t>
  </si>
  <si>
    <t xml:space="preserve">Total capital </t>
  </si>
  <si>
    <t>Total liabilities and capital</t>
  </si>
  <si>
    <t>Items which are reclassified or may be reclassified in future as a part of income or loss:</t>
  </si>
  <si>
    <t xml:space="preserve">Total items which are reclassified or may be reclassified in future as a part of income or loss </t>
  </si>
  <si>
    <t>Continuing activities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</si>
</sst>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_);_(* \(#,##0\);_(* &quot;-&quot;_);_(@_)"/>
    <numFmt numFmtId="166" formatCode="#,##0.0"/>
    <numFmt numFmtId="167" formatCode="_(* #,##0.0_);_(* \(#,##0.0\);_(* &quot;-&quot;??_);_(@_)"/>
    <numFmt numFmtId="168" formatCode="_(* #,##0.00_);_(* \(#,##0.00\);_(* &quot;-&quot;??_);_(@_)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;[Red]#,##0"/>
    <numFmt numFmtId="176" formatCode="#,##0.0000"/>
  </numFmts>
  <fonts count="71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65" fontId="2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33" borderId="0" xfId="72" applyNumberFormat="1" applyFont="1" applyFill="1" applyBorder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center" vertical="top" wrapText="1"/>
      <protection/>
    </xf>
    <xf numFmtId="0" fontId="6" fillId="33" borderId="0" xfId="72" applyNumberFormat="1" applyFont="1" applyFill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left" vertical="top" wrapText="1"/>
      <protection/>
    </xf>
    <xf numFmtId="0" fontId="6" fillId="33" borderId="0" xfId="72" applyNumberFormat="1" applyFont="1" applyFill="1" applyAlignment="1">
      <alignment horizontal="left" vertical="top" wrapText="1"/>
      <protection/>
    </xf>
    <xf numFmtId="0" fontId="1" fillId="33" borderId="0" xfId="71" applyFont="1" applyFill="1" applyAlignment="1">
      <alignment horizontal="left" vertical="top"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3" fontId="1" fillId="0" borderId="0" xfId="72" applyNumberFormat="1" applyFont="1" applyFill="1" applyAlignment="1">
      <alignment horizontal="righ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6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11" fillId="0" borderId="0" xfId="0" applyFont="1" applyFill="1" applyAlignment="1">
      <alignment horizontal="left" vertical="top" wrapText="1"/>
    </xf>
    <xf numFmtId="0" fontId="9" fillId="0" borderId="0" xfId="72" applyFont="1" applyFill="1" applyBorder="1" applyAlignment="1">
      <alignment horizontal="left" vertical="center"/>
      <protection/>
    </xf>
    <xf numFmtId="3" fontId="9" fillId="0" borderId="0" xfId="72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9" fillId="0" borderId="0" xfId="73" applyFont="1" applyFill="1" applyBorder="1" applyAlignment="1">
      <alignment horizontal="left" vertical="center"/>
      <protection/>
    </xf>
    <xf numFmtId="3" fontId="9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21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9" fontId="6" fillId="0" borderId="0" xfId="75" applyNumberFormat="1" applyFont="1" applyFill="1" applyBorder="1" applyAlignment="1">
      <alignment horizontal="left" wrapText="1"/>
      <protection/>
    </xf>
    <xf numFmtId="3" fontId="8" fillId="0" borderId="0" xfId="74" applyNumberFormat="1" applyFont="1" applyFill="1" applyBorder="1" applyAlignment="1">
      <alignment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2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1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1" fillId="0" borderId="11" xfId="73" applyNumberFormat="1" applyFont="1" applyFill="1" applyBorder="1" applyAlignment="1">
      <alignment horizontal="left" vertical="top" wrapText="1"/>
      <protection/>
    </xf>
    <xf numFmtId="0" fontId="9" fillId="0" borderId="11" xfId="73" applyFont="1" applyFill="1" applyBorder="1" applyAlignment="1">
      <alignment horizontal="left" vertical="center"/>
      <protection/>
    </xf>
    <xf numFmtId="3" fontId="6" fillId="0" borderId="11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3" fontId="24" fillId="0" borderId="10" xfId="0" applyNumberFormat="1" applyFont="1" applyBorder="1" applyAlignment="1">
      <alignment wrapText="1"/>
    </xf>
    <xf numFmtId="3" fontId="24" fillId="0" borderId="12" xfId="0" applyNumberFormat="1" applyFont="1" applyBorder="1" applyAlignment="1">
      <alignment wrapText="1"/>
    </xf>
    <xf numFmtId="3" fontId="24" fillId="0" borderId="13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wrapText="1"/>
    </xf>
    <xf numFmtId="164" fontId="23" fillId="0" borderId="0" xfId="0" applyNumberFormat="1" applyFont="1" applyBorder="1" applyAlignment="1">
      <alignment wrapText="1"/>
    </xf>
    <xf numFmtId="164" fontId="24" fillId="0" borderId="12" xfId="0" applyNumberFormat="1" applyFont="1" applyBorder="1" applyAlignment="1">
      <alignment wrapText="1"/>
    </xf>
    <xf numFmtId="0" fontId="27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right" wrapText="1"/>
    </xf>
    <xf numFmtId="3" fontId="17" fillId="0" borderId="10" xfId="0" applyNumberFormat="1" applyFont="1" applyBorder="1" applyAlignment="1">
      <alignment wrapText="1"/>
    </xf>
    <xf numFmtId="0" fontId="11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8" fillId="0" borderId="0" xfId="73" applyNumberFormat="1" applyFont="1" applyFill="1" applyBorder="1" applyAlignment="1">
      <alignment horizontal="right" vertical="top" wrapText="1"/>
      <protection/>
    </xf>
    <xf numFmtId="168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72" applyFont="1" applyFill="1" applyAlignment="1">
      <alignment horizontal="left" vertical="top" wrapText="1"/>
      <protection/>
    </xf>
    <xf numFmtId="0" fontId="20" fillId="0" borderId="0" xfId="73" applyFont="1" applyFill="1" applyAlignment="1">
      <alignment horizontal="left" vertical="top" wrapText="1"/>
      <protection/>
    </xf>
    <xf numFmtId="168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65" fontId="17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164" fontId="17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23" fillId="0" borderId="14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3" fontId="24" fillId="0" borderId="15" xfId="0" applyNumberFormat="1" applyFont="1" applyBorder="1" applyAlignment="1">
      <alignment wrapText="1"/>
    </xf>
    <xf numFmtId="0" fontId="1" fillId="0" borderId="0" xfId="0" applyFont="1" applyFill="1" applyAlignment="1">
      <alignment horizontal="left"/>
    </xf>
    <xf numFmtId="164" fontId="23" fillId="0" borderId="10" xfId="0" applyNumberFormat="1" applyFont="1" applyBorder="1" applyAlignment="1">
      <alignment wrapText="1"/>
    </xf>
    <xf numFmtId="164" fontId="23" fillId="0" borderId="14" xfId="0" applyNumberFormat="1" applyFont="1" applyBorder="1" applyAlignment="1">
      <alignment wrapText="1"/>
    </xf>
    <xf numFmtId="164" fontId="24" fillId="0" borderId="10" xfId="0" applyNumberFormat="1" applyFont="1" applyBorder="1" applyAlignment="1">
      <alignment wrapText="1"/>
    </xf>
    <xf numFmtId="164" fontId="24" fillId="0" borderId="14" xfId="0" applyNumberFormat="1" applyFont="1" applyBorder="1" applyAlignment="1">
      <alignment wrapText="1"/>
    </xf>
    <xf numFmtId="164" fontId="24" fillId="0" borderId="15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165" fontId="24" fillId="0" borderId="15" xfId="0" applyNumberFormat="1" applyFont="1" applyBorder="1" applyAlignment="1">
      <alignment wrapText="1"/>
    </xf>
    <xf numFmtId="49" fontId="69" fillId="0" borderId="10" xfId="0" applyNumberFormat="1" applyFont="1" applyBorder="1" applyAlignment="1">
      <alignment horizontal="left" vertical="top" wrapText="1"/>
    </xf>
    <xf numFmtId="164" fontId="17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29" fillId="0" borderId="0" xfId="72" applyFont="1" applyFill="1" applyAlignment="1">
      <alignment horizontal="center" vertical="top" wrapText="1"/>
      <protection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29" fillId="0" borderId="0" xfId="72" applyFont="1" applyFill="1" applyAlignment="1">
      <alignment horizontal="center" vertical="center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4"/>
  <sheetViews>
    <sheetView view="pageBreakPreview" zoomScale="75" zoomScaleSheetLayoutView="75" zoomScalePageLayoutView="0" workbookViewId="0" topLeftCell="A13">
      <selection activeCell="B36" sqref="B36"/>
    </sheetView>
  </sheetViews>
  <sheetFormatPr defaultColWidth="9.00390625" defaultRowHeight="12.75"/>
  <cols>
    <col min="1" max="1" width="67.25390625" style="22" customWidth="1"/>
    <col min="2" max="2" width="21.375" style="37" customWidth="1"/>
    <col min="3" max="3" width="20.375" style="25" customWidth="1"/>
    <col min="4" max="4" width="15.25390625" style="22" customWidth="1"/>
    <col min="5" max="5" width="10.75390625" style="22" bestFit="1" customWidth="1"/>
    <col min="6" max="6" width="36.75390625" style="22" customWidth="1"/>
    <col min="7" max="7" width="18.625" style="22" customWidth="1"/>
    <col min="8" max="16384" width="9.125" style="22" customWidth="1"/>
  </cols>
  <sheetData>
    <row r="1" ht="21.75" customHeight="1"/>
    <row r="2" ht="14.25" customHeight="1"/>
    <row r="3" spans="1:3" ht="21" customHeight="1">
      <c r="A3" s="149" t="s">
        <v>35</v>
      </c>
      <c r="B3" s="149"/>
      <c r="C3" s="149"/>
    </row>
    <row r="4" spans="1:3" ht="15.75" customHeight="1">
      <c r="A4" s="150" t="s">
        <v>101</v>
      </c>
      <c r="B4" s="150"/>
      <c r="C4" s="150"/>
    </row>
    <row r="5" spans="1:3" s="38" customFormat="1" ht="15.75">
      <c r="A5" s="152" t="s">
        <v>102</v>
      </c>
      <c r="B5" s="152"/>
      <c r="C5" s="147"/>
    </row>
    <row r="6" spans="1:3" s="38" customFormat="1" ht="15.75">
      <c r="A6" s="86"/>
      <c r="B6" s="86"/>
      <c r="C6" s="85"/>
    </row>
    <row r="7" spans="1:3" ht="14.25" customHeight="1">
      <c r="A7" s="153" t="s">
        <v>103</v>
      </c>
      <c r="B7" s="153"/>
      <c r="C7" s="153"/>
    </row>
    <row r="8" spans="1:3" ht="21" customHeight="1">
      <c r="A8" s="151"/>
      <c r="B8" s="87" t="s">
        <v>104</v>
      </c>
      <c r="C8" s="87" t="s">
        <v>105</v>
      </c>
    </row>
    <row r="9" spans="1:3" s="39" customFormat="1" ht="15.75">
      <c r="A9" s="151"/>
      <c r="B9" s="87" t="s">
        <v>4</v>
      </c>
      <c r="C9" s="87" t="s">
        <v>4</v>
      </c>
    </row>
    <row r="10" spans="1:8" ht="24.75" customHeight="1">
      <c r="A10" s="88" t="s">
        <v>106</v>
      </c>
      <c r="B10" s="89"/>
      <c r="C10" s="90"/>
      <c r="D10" s="29"/>
      <c r="E10" s="40"/>
      <c r="F10" s="41"/>
      <c r="G10" s="42"/>
      <c r="H10" s="43"/>
    </row>
    <row r="11" spans="1:8" ht="15.75">
      <c r="A11" s="99" t="s">
        <v>107</v>
      </c>
      <c r="B11" s="101">
        <v>31394248</v>
      </c>
      <c r="C11" s="102">
        <v>29471147</v>
      </c>
      <c r="D11" s="29"/>
      <c r="E11" s="40"/>
      <c r="F11" s="41"/>
      <c r="G11" s="42"/>
      <c r="H11" s="43"/>
    </row>
    <row r="12" spans="1:8" ht="31.5">
      <c r="A12" s="99" t="s">
        <v>108</v>
      </c>
      <c r="B12" s="101">
        <v>1211954</v>
      </c>
      <c r="C12" s="102">
        <v>1211643</v>
      </c>
      <c r="D12" s="29"/>
      <c r="E12" s="40"/>
      <c r="F12" s="41"/>
      <c r="G12" s="42"/>
      <c r="H12" s="43"/>
    </row>
    <row r="13" spans="1:8" ht="15.75">
      <c r="A13" s="99" t="s">
        <v>110</v>
      </c>
      <c r="B13" s="101">
        <v>39834031</v>
      </c>
      <c r="C13" s="102">
        <v>38659862</v>
      </c>
      <c r="D13" s="29"/>
      <c r="E13" s="40"/>
      <c r="F13" s="44"/>
      <c r="G13" s="42"/>
      <c r="H13" s="43"/>
    </row>
    <row r="14" spans="1:8" ht="15.75">
      <c r="A14" s="99" t="s">
        <v>52</v>
      </c>
      <c r="B14" s="101">
        <v>1706814</v>
      </c>
      <c r="C14" s="102">
        <v>2344059</v>
      </c>
      <c r="D14" s="29"/>
      <c r="E14" s="40"/>
      <c r="F14" s="44"/>
      <c r="G14" s="42"/>
      <c r="H14" s="43"/>
    </row>
    <row r="15" spans="1:8" ht="21" customHeight="1">
      <c r="A15" s="99" t="s">
        <v>48</v>
      </c>
      <c r="B15" s="101">
        <v>169303487</v>
      </c>
      <c r="C15" s="102">
        <v>151732916</v>
      </c>
      <c r="D15" s="29"/>
      <c r="E15" s="40"/>
      <c r="F15" s="44"/>
      <c r="G15" s="42"/>
      <c r="H15" s="43"/>
    </row>
    <row r="16" spans="1:8" ht="15.75">
      <c r="A16" s="99" t="s">
        <v>111</v>
      </c>
      <c r="B16" s="101">
        <v>99911</v>
      </c>
      <c r="C16" s="102">
        <v>100147</v>
      </c>
      <c r="D16" s="29"/>
      <c r="E16" s="40"/>
      <c r="F16" s="45"/>
      <c r="G16" s="46"/>
      <c r="H16" s="43"/>
    </row>
    <row r="17" spans="1:8" ht="15.75">
      <c r="A17" s="99" t="s">
        <v>112</v>
      </c>
      <c r="B17" s="101">
        <v>5341079</v>
      </c>
      <c r="C17" s="102">
        <v>3896459</v>
      </c>
      <c r="D17" s="29"/>
      <c r="E17" s="47"/>
      <c r="F17" s="48"/>
      <c r="G17" s="42"/>
      <c r="H17" s="43"/>
    </row>
    <row r="18" spans="1:8" ht="15.75">
      <c r="A18" s="99" t="s">
        <v>113</v>
      </c>
      <c r="B18" s="101">
        <v>3616270</v>
      </c>
      <c r="C18" s="102">
        <v>3616271</v>
      </c>
      <c r="D18" s="29"/>
      <c r="E18" s="40"/>
      <c r="F18" s="48"/>
      <c r="G18" s="42"/>
      <c r="H18" s="43"/>
    </row>
    <row r="19" spans="1:8" ht="15.75">
      <c r="A19" s="99" t="s">
        <v>49</v>
      </c>
      <c r="B19" s="101">
        <f>36463909+76261</f>
        <v>36540170</v>
      </c>
      <c r="C19" s="102">
        <v>14569368</v>
      </c>
      <c r="D19" s="29"/>
      <c r="E19" s="40"/>
      <c r="F19" s="41"/>
      <c r="G19" s="42"/>
      <c r="H19" s="43"/>
    </row>
    <row r="20" spans="1:8" ht="17.25" customHeight="1">
      <c r="A20" s="100" t="s">
        <v>114</v>
      </c>
      <c r="B20" s="103">
        <f>SUM(B11:B19)</f>
        <v>289047964</v>
      </c>
      <c r="C20" s="104">
        <f>SUM(C11:C19)</f>
        <v>245601872</v>
      </c>
      <c r="D20" s="29"/>
      <c r="E20" s="40"/>
      <c r="F20" s="41"/>
      <c r="G20" s="42"/>
      <c r="H20" s="43"/>
    </row>
    <row r="21" spans="1:8" s="39" customFormat="1" ht="24" customHeight="1">
      <c r="A21" s="100" t="s">
        <v>115</v>
      </c>
      <c r="B21" s="101"/>
      <c r="C21" s="102"/>
      <c r="D21" s="29"/>
      <c r="E21" s="40"/>
      <c r="F21" s="41"/>
      <c r="G21" s="42"/>
      <c r="H21" s="49"/>
    </row>
    <row r="22" spans="1:8" ht="22.5" customHeight="1">
      <c r="A22" s="99" t="s">
        <v>51</v>
      </c>
      <c r="B22" s="101">
        <v>6300503</v>
      </c>
      <c r="C22" s="102">
        <v>6585642</v>
      </c>
      <c r="D22" s="29"/>
      <c r="E22" s="40"/>
      <c r="F22" s="41"/>
      <c r="G22" s="42"/>
      <c r="H22" s="43"/>
    </row>
    <row r="23" spans="1:8" s="39" customFormat="1" ht="17.25" customHeight="1">
      <c r="A23" s="99" t="s">
        <v>116</v>
      </c>
      <c r="B23" s="102">
        <v>8365472</v>
      </c>
      <c r="C23" s="102">
        <v>1057064</v>
      </c>
      <c r="D23" s="29"/>
      <c r="E23" s="40"/>
      <c r="F23" s="41"/>
      <c r="G23" s="42"/>
      <c r="H23" s="49"/>
    </row>
    <row r="24" spans="1:8" s="39" customFormat="1" ht="17.25" customHeight="1">
      <c r="A24" s="99" t="s">
        <v>117</v>
      </c>
      <c r="B24" s="102">
        <v>176874919</v>
      </c>
      <c r="C24" s="102">
        <v>152139857</v>
      </c>
      <c r="D24" s="29"/>
      <c r="E24" s="40"/>
      <c r="F24" s="41"/>
      <c r="G24" s="42"/>
      <c r="H24" s="49"/>
    </row>
    <row r="25" spans="1:8" ht="18.75" customHeight="1">
      <c r="A25" s="99" t="s">
        <v>118</v>
      </c>
      <c r="B25" s="102">
        <v>34765876</v>
      </c>
      <c r="C25" s="102">
        <v>34700351</v>
      </c>
      <c r="D25" s="29"/>
      <c r="E25" s="40"/>
      <c r="F25" s="50"/>
      <c r="G25" s="51"/>
      <c r="H25" s="43"/>
    </row>
    <row r="26" spans="1:8" ht="18" customHeight="1">
      <c r="A26" s="99" t="s">
        <v>119</v>
      </c>
      <c r="B26" s="102">
        <v>7395490</v>
      </c>
      <c r="C26" s="102">
        <v>7073629</v>
      </c>
      <c r="D26" s="29"/>
      <c r="E26" s="40"/>
      <c r="F26" s="52"/>
      <c r="G26" s="53"/>
      <c r="H26" s="43"/>
    </row>
    <row r="27" spans="1:8" ht="19.5" customHeight="1">
      <c r="A27" s="99" t="s">
        <v>55</v>
      </c>
      <c r="B27" s="102">
        <f>914461+13520965</f>
        <v>14435426</v>
      </c>
      <c r="C27" s="102">
        <v>5006076</v>
      </c>
      <c r="D27" s="29"/>
      <c r="E27" s="40"/>
      <c r="F27" s="44"/>
      <c r="G27" s="54"/>
      <c r="H27" s="43"/>
    </row>
    <row r="28" spans="1:8" ht="18" customHeight="1">
      <c r="A28" s="100" t="s">
        <v>120</v>
      </c>
      <c r="B28" s="104">
        <f>SUM(B22:B27)</f>
        <v>248137686</v>
      </c>
      <c r="C28" s="104">
        <f>SUM(C22:C27)</f>
        <v>206562619</v>
      </c>
      <c r="D28" s="29"/>
      <c r="E28" s="40"/>
      <c r="F28" s="44"/>
      <c r="G28" s="55"/>
      <c r="H28" s="43"/>
    </row>
    <row r="29" spans="1:8" ht="15.75">
      <c r="A29" s="100" t="s">
        <v>121</v>
      </c>
      <c r="B29" s="104"/>
      <c r="C29" s="104"/>
      <c r="D29" s="29"/>
      <c r="E29" s="40"/>
      <c r="F29" s="56"/>
      <c r="G29" s="42"/>
      <c r="H29" s="43"/>
    </row>
    <row r="30" spans="1:8" ht="20.25" customHeight="1">
      <c r="A30" s="99" t="s">
        <v>122</v>
      </c>
      <c r="B30" s="102">
        <v>127611241</v>
      </c>
      <c r="C30" s="102">
        <v>127611241</v>
      </c>
      <c r="D30" s="29"/>
      <c r="E30" s="40"/>
      <c r="F30" s="41"/>
      <c r="G30" s="42"/>
      <c r="H30" s="43"/>
    </row>
    <row r="31" spans="1:8" s="39" customFormat="1" ht="24.75" customHeight="1">
      <c r="A31" s="99" t="s">
        <v>123</v>
      </c>
      <c r="B31" s="105">
        <v>-295204</v>
      </c>
      <c r="C31" s="105">
        <v>-275253</v>
      </c>
      <c r="D31" s="29"/>
      <c r="E31" s="40"/>
      <c r="F31" s="41"/>
      <c r="G31" s="42"/>
      <c r="H31" s="49"/>
    </row>
    <row r="32" spans="1:8" ht="19.5" customHeight="1">
      <c r="A32" s="99" t="s">
        <v>124</v>
      </c>
      <c r="B32" s="102">
        <v>100</v>
      </c>
      <c r="C32" s="102">
        <v>100</v>
      </c>
      <c r="D32" s="29"/>
      <c r="E32" s="40"/>
      <c r="F32" s="41"/>
      <c r="G32" s="42"/>
      <c r="H32" s="43"/>
    </row>
    <row r="33" spans="1:8" s="39" customFormat="1" ht="20.25" customHeight="1">
      <c r="A33" s="99" t="s">
        <v>11</v>
      </c>
      <c r="B33" s="102">
        <v>4380918</v>
      </c>
      <c r="C33" s="102">
        <v>4380918</v>
      </c>
      <c r="D33" s="29"/>
      <c r="E33" s="40"/>
      <c r="F33" s="41"/>
      <c r="G33" s="42"/>
      <c r="H33" s="49"/>
    </row>
    <row r="34" spans="1:8" ht="38.25" customHeight="1">
      <c r="A34" s="99" t="s">
        <v>8</v>
      </c>
      <c r="B34" s="105">
        <v>-837738</v>
      </c>
      <c r="C34" s="105">
        <v>-851799</v>
      </c>
      <c r="D34" s="29"/>
      <c r="E34" s="40"/>
      <c r="F34" s="41"/>
      <c r="G34" s="42"/>
      <c r="H34" s="43"/>
    </row>
    <row r="35" spans="1:8" ht="23.25" customHeight="1">
      <c r="A35" s="99" t="s">
        <v>125</v>
      </c>
      <c r="B35" s="102">
        <v>959134</v>
      </c>
      <c r="C35" s="102">
        <v>970879</v>
      </c>
      <c r="D35" s="29"/>
      <c r="E35" s="40"/>
      <c r="F35" s="41"/>
      <c r="G35" s="42"/>
      <c r="H35" s="43"/>
    </row>
    <row r="36" spans="1:8" ht="23.25" customHeight="1">
      <c r="A36" s="99" t="s">
        <v>126</v>
      </c>
      <c r="B36" s="116">
        <v>0</v>
      </c>
      <c r="C36" s="102">
        <v>103421</v>
      </c>
      <c r="D36" s="29"/>
      <c r="E36" s="40"/>
      <c r="F36" s="41"/>
      <c r="G36" s="42"/>
      <c r="H36" s="43"/>
    </row>
    <row r="37" spans="1:8" ht="18.75" customHeight="1">
      <c r="A37" s="99" t="s">
        <v>12</v>
      </c>
      <c r="B37" s="105">
        <v>-91091079</v>
      </c>
      <c r="C37" s="105">
        <v>-93131895</v>
      </c>
      <c r="D37" s="29"/>
      <c r="E37" s="40"/>
      <c r="F37" s="52"/>
      <c r="G37" s="53"/>
      <c r="H37" s="43"/>
    </row>
    <row r="38" spans="1:8" ht="18.75" customHeight="1">
      <c r="A38" s="100" t="s">
        <v>127</v>
      </c>
      <c r="B38" s="104">
        <f>SUM(B30:B37)</f>
        <v>40727372</v>
      </c>
      <c r="C38" s="104">
        <f>SUM(C30:C37)</f>
        <v>38807612</v>
      </c>
      <c r="D38" s="29"/>
      <c r="E38" s="40"/>
      <c r="F38" s="57"/>
      <c r="G38" s="42"/>
      <c r="H38" s="43"/>
    </row>
    <row r="39" spans="1:8" ht="18.75" customHeight="1">
      <c r="A39" s="99" t="s">
        <v>14</v>
      </c>
      <c r="B39" s="102">
        <v>182906</v>
      </c>
      <c r="C39" s="102">
        <v>231641</v>
      </c>
      <c r="D39" s="29"/>
      <c r="E39" s="40"/>
      <c r="F39" s="57"/>
      <c r="G39" s="42"/>
      <c r="H39" s="43"/>
    </row>
    <row r="40" spans="1:8" ht="18.75" customHeight="1">
      <c r="A40" s="100" t="s">
        <v>128</v>
      </c>
      <c r="B40" s="104">
        <f>SUM(B38:B39)</f>
        <v>40910278</v>
      </c>
      <c r="C40" s="104">
        <f>SUM(C38:C39)</f>
        <v>39039253</v>
      </c>
      <c r="D40" s="29"/>
      <c r="E40" s="40"/>
      <c r="F40" s="57"/>
      <c r="G40" s="42"/>
      <c r="H40" s="43"/>
    </row>
    <row r="41" spans="1:8" ht="18.75" customHeight="1">
      <c r="A41" s="100" t="s">
        <v>129</v>
      </c>
      <c r="B41" s="104">
        <f>SUM(B28+B40)</f>
        <v>289047964</v>
      </c>
      <c r="C41" s="104">
        <f>SUM(C28+C40)</f>
        <v>245601872</v>
      </c>
      <c r="D41" s="29"/>
      <c r="E41" s="40"/>
      <c r="F41" s="57"/>
      <c r="G41" s="42"/>
      <c r="H41" s="43"/>
    </row>
    <row r="42" spans="1:8" s="39" customFormat="1" ht="15.75">
      <c r="A42" s="92"/>
      <c r="B42" s="93" t="s">
        <v>0</v>
      </c>
      <c r="C42" s="93" t="s">
        <v>0</v>
      </c>
      <c r="E42" s="49"/>
      <c r="F42" s="58"/>
      <c r="G42" s="42"/>
      <c r="H42" s="49"/>
    </row>
    <row r="43" spans="1:8" s="39" customFormat="1" ht="15.75">
      <c r="A43" s="96" t="s">
        <v>0</v>
      </c>
      <c r="B43" s="95" t="s">
        <v>0</v>
      </c>
      <c r="C43" s="94"/>
      <c r="E43" s="49"/>
      <c r="F43" s="50"/>
      <c r="G43" s="51"/>
      <c r="H43" s="49"/>
    </row>
    <row r="44" spans="1:8" s="39" customFormat="1" ht="15.75">
      <c r="A44" s="97"/>
      <c r="B44" s="98"/>
      <c r="C44" s="94"/>
      <c r="E44" s="49"/>
      <c r="F44" s="50"/>
      <c r="G44" s="51"/>
      <c r="H44" s="49"/>
    </row>
    <row r="45" spans="1:8" ht="15.75" customHeight="1">
      <c r="A45" s="148" t="s">
        <v>31</v>
      </c>
      <c r="B45" s="148"/>
      <c r="C45" s="148"/>
      <c r="E45" s="43"/>
      <c r="F45" s="41"/>
      <c r="G45" s="42"/>
      <c r="H45" s="43"/>
    </row>
    <row r="46" spans="1:8" ht="15.75">
      <c r="A46" s="15"/>
      <c r="B46" s="15"/>
      <c r="C46" s="15"/>
      <c r="E46" s="43"/>
      <c r="F46" s="41"/>
      <c r="G46" s="42"/>
      <c r="H46" s="43"/>
    </row>
    <row r="47" spans="1:8" ht="15.75">
      <c r="A47" s="148" t="s">
        <v>34</v>
      </c>
      <c r="B47" s="148"/>
      <c r="C47" s="148"/>
      <c r="E47" s="43"/>
      <c r="F47" s="52"/>
      <c r="G47" s="53"/>
      <c r="H47" s="43"/>
    </row>
    <row r="48" spans="1:8" ht="15.75">
      <c r="A48" s="148"/>
      <c r="B48" s="148"/>
      <c r="C48" s="148"/>
      <c r="E48" s="43"/>
      <c r="F48" s="50"/>
      <c r="G48" s="51"/>
      <c r="H48" s="43"/>
    </row>
    <row r="49" spans="1:8" ht="15.75">
      <c r="A49" s="15"/>
      <c r="B49" s="32"/>
      <c r="C49" s="15"/>
      <c r="E49" s="43"/>
      <c r="F49" s="43"/>
      <c r="G49" s="43"/>
      <c r="H49" s="43"/>
    </row>
    <row r="50" spans="1:2" ht="14.25">
      <c r="A50" s="23"/>
      <c r="B50" s="24"/>
    </row>
    <row r="51" spans="1:2" ht="14.25">
      <c r="A51" s="23"/>
      <c r="B51" s="24"/>
    </row>
    <row r="52" spans="1:2" ht="14.25">
      <c r="A52" s="23"/>
      <c r="B52" s="24"/>
    </row>
    <row r="53" spans="1:8" s="25" customFormat="1" ht="14.25">
      <c r="A53" s="23"/>
      <c r="B53" s="24"/>
      <c r="D53" s="22"/>
      <c r="E53" s="22"/>
      <c r="F53" s="22"/>
      <c r="G53" s="22"/>
      <c r="H53" s="22"/>
    </row>
    <row r="54" spans="1:8" s="25" customFormat="1" ht="14.25">
      <c r="A54" s="23"/>
      <c r="B54" s="24"/>
      <c r="D54" s="22"/>
      <c r="E54" s="22"/>
      <c r="F54" s="22"/>
      <c r="G54" s="22"/>
      <c r="H54" s="22"/>
    </row>
  </sheetData>
  <sheetProtection/>
  <mergeCells count="8">
    <mergeCell ref="A48:C48"/>
    <mergeCell ref="A3:C3"/>
    <mergeCell ref="A47:C47"/>
    <mergeCell ref="A4:C4"/>
    <mergeCell ref="A8:A9"/>
    <mergeCell ref="A5:B5"/>
    <mergeCell ref="A7:C7"/>
    <mergeCell ref="A45:C45"/>
  </mergeCells>
  <printOptions/>
  <pageMargins left="0.7480314960629921" right="0.7874015748031497" top="0.5511811023622047" bottom="0.6299212598425197" header="0.2755905511811024" footer="0.2362204724409449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C46"/>
  <sheetViews>
    <sheetView view="pageBreakPreview" zoomScaleSheetLayoutView="100" zoomScalePageLayoutView="0" workbookViewId="0" topLeftCell="A19">
      <selection activeCell="C26" sqref="C26"/>
    </sheetView>
  </sheetViews>
  <sheetFormatPr defaultColWidth="9.25390625" defaultRowHeight="12.75"/>
  <cols>
    <col min="1" max="1" width="58.625" style="9" customWidth="1"/>
    <col min="2" max="2" width="22.875" style="12" customWidth="1"/>
    <col min="3" max="3" width="22.00390625" style="12" customWidth="1"/>
    <col min="4" max="16384" width="9.25390625" style="12" customWidth="1"/>
  </cols>
  <sheetData>
    <row r="4" spans="1:3" ht="21.75" customHeight="1">
      <c r="A4" s="154" t="s">
        <v>35</v>
      </c>
      <c r="B4" s="154"/>
      <c r="C4" s="154"/>
    </row>
    <row r="5" spans="1:3" s="11" customFormat="1" ht="50.25" customHeight="1">
      <c r="A5" s="155" t="s">
        <v>76</v>
      </c>
      <c r="B5" s="155"/>
      <c r="C5" s="155"/>
    </row>
    <row r="6" spans="1:3" s="11" customFormat="1" ht="15.75">
      <c r="A6" s="155"/>
      <c r="B6" s="155"/>
      <c r="C6" s="155"/>
    </row>
    <row r="7" spans="1:3" s="11" customFormat="1" ht="12.75">
      <c r="A7" s="107" t="s">
        <v>3</v>
      </c>
      <c r="B7" s="106"/>
      <c r="C7" s="31" t="s">
        <v>0</v>
      </c>
    </row>
    <row r="8" spans="1:3" ht="54.75" customHeight="1">
      <c r="A8" s="64"/>
      <c r="B8" s="61" t="s">
        <v>36</v>
      </c>
      <c r="C8" s="61" t="s">
        <v>37</v>
      </c>
    </row>
    <row r="9" spans="1:3" ht="15.75">
      <c r="A9" s="111" t="s">
        <v>132</v>
      </c>
      <c r="B9" s="91"/>
      <c r="C9" s="91"/>
    </row>
    <row r="10" spans="1:3" ht="15.75">
      <c r="A10" s="112" t="s">
        <v>77</v>
      </c>
      <c r="B10" s="101">
        <v>17568689</v>
      </c>
      <c r="C10" s="102">
        <v>12976872</v>
      </c>
    </row>
    <row r="11" spans="1:3" s="13" customFormat="1" ht="15.75">
      <c r="A11" s="112" t="s">
        <v>78</v>
      </c>
      <c r="B11" s="141">
        <v>-9014067</v>
      </c>
      <c r="C11" s="116">
        <v>-8336926</v>
      </c>
    </row>
    <row r="12" spans="1:3" s="13" customFormat="1" ht="15.75">
      <c r="A12" s="111" t="s">
        <v>79</v>
      </c>
      <c r="B12" s="103">
        <f>SUM(B10:B11)</f>
        <v>8554622</v>
      </c>
      <c r="C12" s="104">
        <f>SUM(C10:C11)</f>
        <v>4639946</v>
      </c>
    </row>
    <row r="13" spans="1:3" s="13" customFormat="1" ht="15.75">
      <c r="A13" s="112" t="s">
        <v>80</v>
      </c>
      <c r="B13" s="101">
        <v>2377378</v>
      </c>
      <c r="C13" s="102">
        <v>3667502</v>
      </c>
    </row>
    <row r="14" spans="1:3" ht="15.75">
      <c r="A14" s="112" t="s">
        <v>81</v>
      </c>
      <c r="B14" s="141">
        <v>-385534</v>
      </c>
      <c r="C14" s="116">
        <v>-856288</v>
      </c>
    </row>
    <row r="15" spans="1:3" ht="15.75">
      <c r="A15" s="111" t="s">
        <v>82</v>
      </c>
      <c r="B15" s="103">
        <f>SUM(B13:B14)</f>
        <v>1991844</v>
      </c>
      <c r="C15" s="104">
        <f>SUM(C13:C14)</f>
        <v>2811214</v>
      </c>
    </row>
    <row r="16" spans="1:3" ht="47.25">
      <c r="A16" s="112" t="s">
        <v>109</v>
      </c>
      <c r="B16" s="101">
        <v>194878</v>
      </c>
      <c r="C16" s="116">
        <v>-34086</v>
      </c>
    </row>
    <row r="17" spans="1:3" ht="15.75">
      <c r="A17" s="113" t="s">
        <v>83</v>
      </c>
      <c r="B17" s="141">
        <v>-206863</v>
      </c>
      <c r="C17" s="102">
        <v>662722</v>
      </c>
    </row>
    <row r="18" spans="1:3" s="13" customFormat="1" ht="31.5">
      <c r="A18" s="112" t="s">
        <v>84</v>
      </c>
      <c r="B18" s="101">
        <v>128268</v>
      </c>
      <c r="C18" s="116">
        <v>-44155</v>
      </c>
    </row>
    <row r="19" spans="1:3" s="13" customFormat="1" ht="15.75">
      <c r="A19" s="112" t="s">
        <v>85</v>
      </c>
      <c r="B19" s="101">
        <v>431260</v>
      </c>
      <c r="C19" s="116">
        <v>215290</v>
      </c>
    </row>
    <row r="20" spans="1:3" s="13" customFormat="1" ht="15.75">
      <c r="A20" s="112" t="s">
        <v>86</v>
      </c>
      <c r="B20" s="101">
        <v>1823488</v>
      </c>
      <c r="C20" s="102">
        <v>121220</v>
      </c>
    </row>
    <row r="21" spans="1:3" ht="15.75">
      <c r="A21" s="111" t="s">
        <v>87</v>
      </c>
      <c r="B21" s="117">
        <f>SUM(B16:B20)</f>
        <v>2371031</v>
      </c>
      <c r="C21" s="104">
        <f>SUM(C16:C20)</f>
        <v>920991</v>
      </c>
    </row>
    <row r="22" spans="1:3" ht="15.75" customHeight="1">
      <c r="A22" s="112" t="s">
        <v>88</v>
      </c>
      <c r="B22" s="141">
        <f>-1529367-5145</f>
        <v>-1534512</v>
      </c>
      <c r="C22" s="116">
        <v>-1045540</v>
      </c>
    </row>
    <row r="23" spans="1:3" ht="15.75">
      <c r="A23" s="112" t="s">
        <v>89</v>
      </c>
      <c r="B23" s="141">
        <v>-3758899</v>
      </c>
      <c r="C23" s="116">
        <v>-3254210</v>
      </c>
    </row>
    <row r="24" spans="1:3" ht="15.75">
      <c r="A24" s="112" t="s">
        <v>90</v>
      </c>
      <c r="B24" s="141">
        <v>-5428323</v>
      </c>
      <c r="C24" s="116">
        <v>-3022205</v>
      </c>
    </row>
    <row r="25" spans="1:3" ht="15.75">
      <c r="A25" s="111" t="s">
        <v>91</v>
      </c>
      <c r="B25" s="103">
        <f>SUM(B12+B15+B21+B22+B23+B24)</f>
        <v>2195763</v>
      </c>
      <c r="C25" s="104">
        <f>SUM(C12+C15+C21+C22+C23+C24)</f>
        <v>1050196</v>
      </c>
    </row>
    <row r="26" spans="1:3" ht="15.75">
      <c r="A26" s="112" t="s">
        <v>92</v>
      </c>
      <c r="B26" s="141">
        <v>-22685</v>
      </c>
      <c r="C26" s="141">
        <v>-9369</v>
      </c>
    </row>
    <row r="27" spans="1:3" ht="15.75">
      <c r="A27" s="114" t="s">
        <v>93</v>
      </c>
      <c r="B27" s="117">
        <f>SUM(B25:B26)</f>
        <v>2173078</v>
      </c>
      <c r="C27" s="104">
        <f>SUM(C25:C26)</f>
        <v>1040827</v>
      </c>
    </row>
    <row r="28" spans="1:3" ht="15.75">
      <c r="A28" s="114" t="s">
        <v>94</v>
      </c>
      <c r="B28" s="103"/>
      <c r="C28" s="104"/>
    </row>
    <row r="29" spans="1:3" ht="15.75">
      <c r="A29" s="115" t="s">
        <v>95</v>
      </c>
      <c r="B29" s="141">
        <v>0</v>
      </c>
      <c r="C29" s="116">
        <v>0</v>
      </c>
    </row>
    <row r="30" spans="1:3" ht="15.75">
      <c r="A30" s="114" t="s">
        <v>96</v>
      </c>
      <c r="B30" s="104">
        <f>SUM(B27)</f>
        <v>2173078</v>
      </c>
      <c r="C30" s="104">
        <f>SUM(C27)</f>
        <v>1040827</v>
      </c>
    </row>
    <row r="31" spans="1:3" ht="15.75" customHeight="1">
      <c r="A31" s="114"/>
      <c r="B31" s="104"/>
      <c r="C31" s="104"/>
    </row>
    <row r="32" spans="1:3" ht="15.75" customHeight="1">
      <c r="A32" s="114" t="s">
        <v>97</v>
      </c>
      <c r="B32" s="104"/>
      <c r="C32" s="104"/>
    </row>
    <row r="33" spans="1:3" ht="15.75" customHeight="1">
      <c r="A33" s="140" t="s">
        <v>98</v>
      </c>
      <c r="B33" s="102">
        <v>2169826</v>
      </c>
      <c r="C33" s="102">
        <v>997363</v>
      </c>
    </row>
    <row r="34" spans="1:3" ht="15.75" customHeight="1">
      <c r="A34" s="140" t="s">
        <v>99</v>
      </c>
      <c r="B34" s="102">
        <v>3252</v>
      </c>
      <c r="C34" s="102">
        <v>43464</v>
      </c>
    </row>
    <row r="35" spans="1:3" ht="15.75" customHeight="1">
      <c r="A35" s="114"/>
      <c r="B35" s="104">
        <f>SUM(B33:B34)</f>
        <v>2173078</v>
      </c>
      <c r="C35" s="104">
        <f>SUM(C33:C34)</f>
        <v>1040827</v>
      </c>
    </row>
    <row r="36" spans="1:3" ht="15.75" customHeight="1">
      <c r="A36" s="114"/>
      <c r="B36" s="104"/>
      <c r="C36" s="104"/>
    </row>
    <row r="37" spans="1:3" ht="15.75" customHeight="1">
      <c r="A37" s="111"/>
      <c r="B37" s="104"/>
      <c r="C37" s="104"/>
    </row>
    <row r="38" spans="1:3" s="13" customFormat="1" ht="15.75">
      <c r="A38" s="111" t="s">
        <v>100</v>
      </c>
      <c r="B38" s="142">
        <f>B33/10526030*1000</f>
        <v>206.13906667566025</v>
      </c>
      <c r="C38" s="142">
        <f>SUM(C33/10526030*1000)</f>
        <v>94.75205751836162</v>
      </c>
    </row>
    <row r="39" spans="1:3" s="9" customFormat="1" ht="15.75">
      <c r="A39" s="108"/>
      <c r="B39" s="108"/>
      <c r="C39" s="108"/>
    </row>
    <row r="40" spans="1:3" s="14" customFormat="1" ht="15.75">
      <c r="A40" s="109"/>
      <c r="B40" s="110"/>
      <c r="C40" s="110"/>
    </row>
    <row r="41" spans="1:3" s="22" customFormat="1" ht="15.75" customHeight="1">
      <c r="A41" s="148" t="s">
        <v>31</v>
      </c>
      <c r="B41" s="148"/>
      <c r="C41" s="148"/>
    </row>
    <row r="42" spans="1:3" s="22" customFormat="1" ht="15.75">
      <c r="A42" s="15"/>
      <c r="B42" s="15"/>
      <c r="C42" s="15"/>
    </row>
    <row r="43" spans="1:3" s="22" customFormat="1" ht="15.75" customHeight="1">
      <c r="A43" s="148" t="s">
        <v>34</v>
      </c>
      <c r="B43" s="148"/>
      <c r="C43" s="148"/>
    </row>
    <row r="44" spans="1:3" s="22" customFormat="1" ht="15.75">
      <c r="A44" s="15"/>
      <c r="B44" s="32"/>
      <c r="C44" s="15"/>
    </row>
    <row r="45" spans="1:3" s="27" customFormat="1" ht="19.5" customHeight="1">
      <c r="A45" s="15"/>
      <c r="B45" s="32"/>
      <c r="C45" s="15"/>
    </row>
    <row r="46" spans="1:3" ht="15.75">
      <c r="A46" s="156" t="s">
        <v>0</v>
      </c>
      <c r="B46" s="156"/>
      <c r="C46" s="156"/>
    </row>
  </sheetData>
  <sheetProtection/>
  <mergeCells count="6">
    <mergeCell ref="A4:C4"/>
    <mergeCell ref="A5:C5"/>
    <mergeCell ref="A46:C46"/>
    <mergeCell ref="A6:C6"/>
    <mergeCell ref="A41:C41"/>
    <mergeCell ref="A43:C43"/>
  </mergeCells>
  <printOptions/>
  <pageMargins left="0.7480314960629921" right="0.7480314960629921" top="0.37" bottom="0.984251968503937" header="0.2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4:C62"/>
  <sheetViews>
    <sheetView view="pageBreakPreview" zoomScale="90" zoomScaleSheetLayoutView="90" zoomScalePageLayoutView="0" workbookViewId="0" topLeftCell="A19">
      <selection activeCell="C38" sqref="C38"/>
    </sheetView>
  </sheetViews>
  <sheetFormatPr defaultColWidth="9.25390625" defaultRowHeight="12.75"/>
  <cols>
    <col min="1" max="1" width="67.75390625" style="9" customWidth="1"/>
    <col min="2" max="2" width="19.625" style="12" customWidth="1"/>
    <col min="3" max="3" width="19.875" style="12" customWidth="1"/>
    <col min="4" max="16384" width="9.25390625" style="2" customWidth="1"/>
  </cols>
  <sheetData>
    <row r="1" ht="14.25" customHeight="1"/>
    <row r="2" ht="13.5" customHeight="1"/>
    <row r="4" spans="1:3" ht="18.75">
      <c r="A4" s="154" t="s">
        <v>35</v>
      </c>
      <c r="B4" s="154"/>
      <c r="C4" s="154"/>
    </row>
    <row r="5" spans="1:3" s="1" customFormat="1" ht="30.75" customHeight="1">
      <c r="A5" s="155" t="s">
        <v>38</v>
      </c>
      <c r="B5" s="155"/>
      <c r="C5" s="155"/>
    </row>
    <row r="6" spans="1:3" s="11" customFormat="1" ht="14.25">
      <c r="A6" s="33"/>
      <c r="B6" s="34"/>
      <c r="C6" s="30"/>
    </row>
    <row r="7" spans="1:3" s="1" customFormat="1" ht="12.75">
      <c r="A7" s="127" t="s">
        <v>3</v>
      </c>
      <c r="B7" s="35"/>
      <c r="C7" s="36" t="s">
        <v>0</v>
      </c>
    </row>
    <row r="8" spans="1:3" ht="67.5" customHeight="1">
      <c r="A8" s="62"/>
      <c r="B8" s="61" t="s">
        <v>36</v>
      </c>
      <c r="C8" s="61" t="s">
        <v>37</v>
      </c>
    </row>
    <row r="9" spans="1:3" ht="31.5" customHeight="1">
      <c r="A9" s="62" t="s">
        <v>39</v>
      </c>
      <c r="B9" s="63"/>
      <c r="C9" s="63"/>
    </row>
    <row r="10" spans="1:3" ht="12.75">
      <c r="A10" s="60" t="s">
        <v>40</v>
      </c>
      <c r="B10" s="133">
        <v>2833763</v>
      </c>
      <c r="C10" s="143">
        <v>7104452</v>
      </c>
    </row>
    <row r="11" spans="1:3" s="3" customFormat="1" ht="12.75">
      <c r="A11" s="128" t="s">
        <v>41</v>
      </c>
      <c r="B11" s="134">
        <v>-8461971</v>
      </c>
      <c r="C11" s="144">
        <v>-8418163</v>
      </c>
    </row>
    <row r="12" spans="1:3" s="3" customFormat="1" ht="12.75">
      <c r="A12" s="128" t="s">
        <v>42</v>
      </c>
      <c r="B12" s="133">
        <v>2381350</v>
      </c>
      <c r="C12" s="143">
        <v>3689018</v>
      </c>
    </row>
    <row r="13" spans="1:3" s="3" customFormat="1" ht="12.75">
      <c r="A13" s="128" t="s">
        <v>43</v>
      </c>
      <c r="B13" s="134">
        <v>-420091</v>
      </c>
      <c r="C13" s="144">
        <v>-882123</v>
      </c>
    </row>
    <row r="14" spans="1:3" ht="12.75">
      <c r="A14" s="128" t="s">
        <v>44</v>
      </c>
      <c r="B14" s="133">
        <v>566658</v>
      </c>
      <c r="C14" s="143">
        <v>269744</v>
      </c>
    </row>
    <row r="15" spans="1:3" ht="12.75">
      <c r="A15" s="128" t="s">
        <v>45</v>
      </c>
      <c r="B15" s="134">
        <v>-3778830</v>
      </c>
      <c r="C15" s="144">
        <f>-2312293-69363</f>
        <v>-2381656</v>
      </c>
    </row>
    <row r="16" spans="1:3" ht="12.75">
      <c r="A16" s="128" t="s">
        <v>46</v>
      </c>
      <c r="B16" s="134">
        <v>-3758899</v>
      </c>
      <c r="C16" s="144">
        <v>-3254210</v>
      </c>
    </row>
    <row r="17" spans="1:3" s="3" customFormat="1" ht="16.5" customHeight="1">
      <c r="A17" s="129"/>
      <c r="B17" s="133"/>
      <c r="C17" s="143"/>
    </row>
    <row r="18" spans="1:3" s="3" customFormat="1" ht="16.5" customHeight="1">
      <c r="A18" s="129" t="s">
        <v>47</v>
      </c>
      <c r="B18" s="135"/>
      <c r="C18" s="145"/>
    </row>
    <row r="19" spans="1:3" ht="25.5">
      <c r="A19" s="128" t="s">
        <v>108</v>
      </c>
      <c r="B19" s="134">
        <v>-193125</v>
      </c>
      <c r="C19" s="144">
        <v>529063</v>
      </c>
    </row>
    <row r="20" spans="1:3" ht="16.5" customHeight="1">
      <c r="A20" s="128" t="s">
        <v>52</v>
      </c>
      <c r="B20" s="134">
        <v>727358</v>
      </c>
      <c r="C20" s="144">
        <v>-2195008</v>
      </c>
    </row>
    <row r="21" spans="1:3" ht="16.5" customHeight="1">
      <c r="A21" s="128" t="s">
        <v>48</v>
      </c>
      <c r="B21" s="134">
        <v>2339562</v>
      </c>
      <c r="C21" s="144">
        <v>3904025</v>
      </c>
    </row>
    <row r="22" spans="1:3" ht="16.5" customHeight="1">
      <c r="A22" s="128" t="s">
        <v>49</v>
      </c>
      <c r="B22" s="134">
        <v>-21184879</v>
      </c>
      <c r="C22" s="134">
        <v>-2005748</v>
      </c>
    </row>
    <row r="23" spans="1:3" ht="16.5" customHeight="1">
      <c r="A23" s="129"/>
      <c r="B23" s="133"/>
      <c r="C23" s="133"/>
    </row>
    <row r="24" spans="1:3" ht="16.5" customHeight="1">
      <c r="A24" s="129" t="s">
        <v>50</v>
      </c>
      <c r="B24" s="135"/>
      <c r="C24" s="135"/>
    </row>
    <row r="25" spans="1:3" ht="12.75">
      <c r="A25" s="128" t="s">
        <v>51</v>
      </c>
      <c r="B25" s="134">
        <v>-285139</v>
      </c>
      <c r="C25" s="134">
        <v>-2154745</v>
      </c>
    </row>
    <row r="26" spans="1:3" ht="16.5" customHeight="1">
      <c r="A26" s="130" t="s">
        <v>53</v>
      </c>
      <c r="B26" s="134">
        <v>7262966</v>
      </c>
      <c r="C26" s="134">
        <v>-297707</v>
      </c>
    </row>
    <row r="27" spans="1:3" ht="12.75">
      <c r="A27" s="130" t="s">
        <v>54</v>
      </c>
      <c r="B27" s="133">
        <v>11878243</v>
      </c>
      <c r="C27" s="133">
        <v>9823389</v>
      </c>
    </row>
    <row r="28" spans="1:3" ht="16.5" customHeight="1">
      <c r="A28" s="128" t="s">
        <v>55</v>
      </c>
      <c r="B28" s="133">
        <v>7645039</v>
      </c>
      <c r="C28" s="133">
        <v>1174216</v>
      </c>
    </row>
    <row r="29" spans="1:3" ht="12.75">
      <c r="A29" s="129" t="s">
        <v>56</v>
      </c>
      <c r="B29" s="136">
        <f>SUM(B10:B28)</f>
        <v>-2447995</v>
      </c>
      <c r="C29" s="136">
        <f>SUM(C10:C28)</f>
        <v>4904547</v>
      </c>
    </row>
    <row r="30" spans="1:3" ht="12.75">
      <c r="A30" s="128" t="s">
        <v>57</v>
      </c>
      <c r="B30" s="134">
        <v>0</v>
      </c>
      <c r="C30" s="134">
        <v>0</v>
      </c>
    </row>
    <row r="31" spans="1:3" ht="12.75">
      <c r="A31" s="129" t="s">
        <v>58</v>
      </c>
      <c r="B31" s="136">
        <f>SUM(B29:B30)</f>
        <v>-2447995</v>
      </c>
      <c r="C31" s="136">
        <f>SUM(C29:C30)</f>
        <v>4904547</v>
      </c>
    </row>
    <row r="32" spans="1:3" ht="16.5" customHeight="1">
      <c r="A32" s="131"/>
      <c r="B32" s="137"/>
      <c r="C32" s="137"/>
    </row>
    <row r="33" spans="1:3" ht="29.25" customHeight="1">
      <c r="A33" s="129" t="s">
        <v>59</v>
      </c>
      <c r="B33" s="133"/>
      <c r="C33" s="133"/>
    </row>
    <row r="34" spans="1:3" ht="12.75">
      <c r="A34" s="128" t="s">
        <v>60</v>
      </c>
      <c r="B34" s="134">
        <v>-3485408</v>
      </c>
      <c r="C34" s="134">
        <v>-14238717</v>
      </c>
    </row>
    <row r="35" spans="1:3" ht="12.75">
      <c r="A35" s="128" t="s">
        <v>61</v>
      </c>
      <c r="B35" s="133">
        <v>5393955</v>
      </c>
      <c r="C35" s="133">
        <v>7105392</v>
      </c>
    </row>
    <row r="36" spans="1:3" ht="12.75">
      <c r="A36" s="128" t="s">
        <v>62</v>
      </c>
      <c r="B36" s="134">
        <v>-177825</v>
      </c>
      <c r="C36" s="134">
        <v>-26697</v>
      </c>
    </row>
    <row r="37" spans="1:3" ht="12.75">
      <c r="A37" s="130" t="s">
        <v>63</v>
      </c>
      <c r="B37" s="134">
        <v>1840</v>
      </c>
      <c r="C37" s="134">
        <v>0</v>
      </c>
    </row>
    <row r="38" spans="1:3" s="3" customFormat="1" ht="12.75">
      <c r="A38" s="129" t="s">
        <v>64</v>
      </c>
      <c r="B38" s="135">
        <f>SUM(B34:B37)</f>
        <v>1732562</v>
      </c>
      <c r="C38" s="136">
        <f>SUM(C34:C37)</f>
        <v>-7160022</v>
      </c>
    </row>
    <row r="39" spans="1:3" ht="12.75">
      <c r="A39" s="129"/>
      <c r="B39" s="137"/>
      <c r="C39" s="137"/>
    </row>
    <row r="40" spans="1:3" ht="12.75">
      <c r="A40" s="129" t="s">
        <v>65</v>
      </c>
      <c r="B40" s="133"/>
      <c r="C40" s="133"/>
    </row>
    <row r="41" spans="1:3" ht="12.75">
      <c r="A41" s="128" t="s">
        <v>66</v>
      </c>
      <c r="B41" s="134">
        <v>-20800</v>
      </c>
      <c r="C41" s="134">
        <v>0</v>
      </c>
    </row>
    <row r="42" spans="1:3" s="3" customFormat="1" ht="16.5" customHeight="1">
      <c r="A42" s="128" t="s">
        <v>67</v>
      </c>
      <c r="B42" s="134">
        <v>0</v>
      </c>
      <c r="C42" s="134">
        <v>18075758</v>
      </c>
    </row>
    <row r="43" spans="1:3" ht="16.5" customHeight="1">
      <c r="A43" s="128" t="s">
        <v>68</v>
      </c>
      <c r="B43" s="134">
        <v>0</v>
      </c>
      <c r="C43" s="134">
        <v>-4789777</v>
      </c>
    </row>
    <row r="44" spans="1:3" ht="12.75">
      <c r="A44" s="128" t="s">
        <v>69</v>
      </c>
      <c r="B44" s="134">
        <v>0</v>
      </c>
      <c r="C44" s="134">
        <v>0</v>
      </c>
    </row>
    <row r="45" spans="1:3" s="5" customFormat="1" ht="12.75">
      <c r="A45" s="128" t="s">
        <v>70</v>
      </c>
      <c r="B45" s="134">
        <v>-6870</v>
      </c>
      <c r="C45" s="134">
        <v>0</v>
      </c>
    </row>
    <row r="46" spans="1:3" s="4" customFormat="1" ht="12.75">
      <c r="A46" s="129" t="s">
        <v>71</v>
      </c>
      <c r="B46" s="136">
        <f>SUM(B41:B45)</f>
        <v>-27670</v>
      </c>
      <c r="C46" s="136">
        <f>SUM(C41:C45)</f>
        <v>13285981</v>
      </c>
    </row>
    <row r="47" spans="1:3" s="6" customFormat="1" ht="12.75">
      <c r="A47" s="129"/>
      <c r="B47" s="133"/>
      <c r="C47" s="133"/>
    </row>
    <row r="48" spans="1:3" s="22" customFormat="1" ht="12.75">
      <c r="A48" s="129" t="s">
        <v>72</v>
      </c>
      <c r="B48" s="136">
        <f>SUM(B31+B38+B46)</f>
        <v>-743103</v>
      </c>
      <c r="C48" s="136">
        <f>SUM(C31+C38+C46)</f>
        <v>11030506</v>
      </c>
    </row>
    <row r="49" spans="1:3" s="22" customFormat="1" ht="25.5">
      <c r="A49" s="128" t="s">
        <v>73</v>
      </c>
      <c r="B49" s="133">
        <v>2666204</v>
      </c>
      <c r="C49" s="133">
        <v>397053</v>
      </c>
    </row>
    <row r="50" spans="1:3" s="22" customFormat="1" ht="12.75">
      <c r="A50" s="128" t="s">
        <v>74</v>
      </c>
      <c r="B50" s="135">
        <v>29471147</v>
      </c>
      <c r="C50" s="135">
        <v>23502928</v>
      </c>
    </row>
    <row r="51" spans="1:3" s="22" customFormat="1" ht="12.75">
      <c r="A51" s="132" t="s">
        <v>75</v>
      </c>
      <c r="B51" s="138">
        <v>31394248</v>
      </c>
      <c r="C51" s="138">
        <v>34930487</v>
      </c>
    </row>
    <row r="52" spans="1:3" s="74" customFormat="1" ht="14.25">
      <c r="A52" s="75"/>
      <c r="B52" s="76" t="s">
        <v>0</v>
      </c>
      <c r="C52" s="76" t="s">
        <v>0</v>
      </c>
    </row>
    <row r="53" spans="1:3" s="43" customFormat="1" ht="14.25">
      <c r="A53" s="23"/>
      <c r="B53" s="77" t="s">
        <v>0</v>
      </c>
      <c r="C53" s="77"/>
    </row>
    <row r="54" spans="1:3" s="22" customFormat="1" ht="15.75" customHeight="1">
      <c r="A54" s="148" t="s">
        <v>31</v>
      </c>
      <c r="B54" s="148"/>
      <c r="C54" s="148"/>
    </row>
    <row r="55" spans="1:3" s="22" customFormat="1" ht="15.75">
      <c r="A55" s="15"/>
      <c r="B55" s="15"/>
      <c r="C55" s="15"/>
    </row>
    <row r="56" spans="1:3" s="22" customFormat="1" ht="15.75">
      <c r="A56" s="148" t="s">
        <v>34</v>
      </c>
      <c r="B56" s="148"/>
      <c r="C56" s="148"/>
    </row>
    <row r="57" spans="1:3" s="22" customFormat="1" ht="15.75">
      <c r="A57" s="148"/>
      <c r="B57" s="148"/>
      <c r="C57" s="148"/>
    </row>
    <row r="58" spans="1:3" s="22" customFormat="1" ht="15.75">
      <c r="A58" s="65"/>
      <c r="B58" s="66"/>
      <c r="C58" s="65"/>
    </row>
    <row r="59" spans="1:3" s="27" customFormat="1" ht="19.5" customHeight="1">
      <c r="A59" s="157" t="s">
        <v>0</v>
      </c>
      <c r="B59" s="157"/>
      <c r="C59" s="157"/>
    </row>
    <row r="60" spans="1:3" ht="14.25">
      <c r="A60" s="16"/>
      <c r="B60" s="17"/>
      <c r="C60" s="17"/>
    </row>
    <row r="61" spans="1:3" ht="14.25">
      <c r="A61" s="16"/>
      <c r="B61" s="17"/>
      <c r="C61" s="17"/>
    </row>
    <row r="62" spans="1:3" ht="14.25">
      <c r="A62" s="16"/>
      <c r="B62" s="10"/>
      <c r="C62" s="10"/>
    </row>
  </sheetData>
  <sheetProtection/>
  <mergeCells count="6">
    <mergeCell ref="A57:C57"/>
    <mergeCell ref="A59:C59"/>
    <mergeCell ref="A5:C5"/>
    <mergeCell ref="A4:C4"/>
    <mergeCell ref="A54:C54"/>
    <mergeCell ref="A56:C56"/>
  </mergeCells>
  <printOptions/>
  <pageMargins left="0.7480314960629921" right="0.7480314960629921" top="0.6692913385826772" bottom="0.4724409448818898" header="0.35433070866141736" footer="0.2362204724409449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40"/>
  <sheetViews>
    <sheetView tabSelected="1" view="pageBreakPreview" zoomScaleNormal="80" zoomScaleSheetLayoutView="100" zoomScalePageLayoutView="0" workbookViewId="0" topLeftCell="B2">
      <selection activeCell="L9" sqref="L9:L27"/>
    </sheetView>
  </sheetViews>
  <sheetFormatPr defaultColWidth="9.00390625" defaultRowHeight="12.75"/>
  <cols>
    <col min="1" max="1" width="44.25390625" style="7" customWidth="1"/>
    <col min="2" max="2" width="13.375" style="7" customWidth="1"/>
    <col min="3" max="3" width="14.625" style="7" customWidth="1"/>
    <col min="4" max="4" width="13.375" style="7" customWidth="1"/>
    <col min="5" max="5" width="19.125" style="7" customWidth="1"/>
    <col min="6" max="7" width="14.125" style="7" customWidth="1"/>
    <col min="8" max="8" width="10.75390625" style="21" customWidth="1"/>
    <col min="9" max="9" width="12.25390625" style="21" customWidth="1"/>
    <col min="10" max="10" width="9.125" style="7" customWidth="1"/>
    <col min="11" max="11" width="10.75390625" style="21" customWidth="1"/>
    <col min="12" max="12" width="12.25390625" style="21" customWidth="1"/>
    <col min="13" max="16384" width="9.125" style="7" customWidth="1"/>
  </cols>
  <sheetData>
    <row r="1" spans="1:12" ht="15.75">
      <c r="A1" s="18"/>
      <c r="B1" s="18"/>
      <c r="C1" s="18"/>
      <c r="D1" s="18"/>
      <c r="E1" s="18"/>
      <c r="F1" s="18"/>
      <c r="G1" s="18"/>
      <c r="H1" s="20"/>
      <c r="I1" s="20"/>
      <c r="K1" s="20"/>
      <c r="L1" s="20"/>
    </row>
    <row r="2" spans="1:12" ht="15.75">
      <c r="A2" s="18"/>
      <c r="B2" s="18"/>
      <c r="C2" s="18"/>
      <c r="D2" s="18"/>
      <c r="E2" s="18"/>
      <c r="F2" s="18"/>
      <c r="G2" s="18"/>
      <c r="H2" s="20"/>
      <c r="I2" s="20"/>
      <c r="K2" s="20"/>
      <c r="L2" s="20"/>
    </row>
    <row r="3" spans="1:12" ht="15.75">
      <c r="A3" s="18"/>
      <c r="B3" s="18"/>
      <c r="C3" s="18"/>
      <c r="D3" s="18"/>
      <c r="E3" s="18"/>
      <c r="F3" s="18"/>
      <c r="G3" s="18"/>
      <c r="H3" s="20"/>
      <c r="I3" s="20"/>
      <c r="K3" s="20"/>
      <c r="L3" s="20"/>
    </row>
    <row r="4" spans="1:12" ht="15.75">
      <c r="A4" s="18"/>
      <c r="B4" s="18"/>
      <c r="C4" s="18"/>
      <c r="D4" s="18"/>
      <c r="E4" s="18"/>
      <c r="F4" s="18"/>
      <c r="G4" s="18"/>
      <c r="H4" s="20"/>
      <c r="I4" s="20"/>
      <c r="K4" s="20"/>
      <c r="L4" s="20"/>
    </row>
    <row r="5" spans="1:12" ht="15.75">
      <c r="A5" s="158" t="s">
        <v>1</v>
      </c>
      <c r="B5" s="158"/>
      <c r="C5" s="158"/>
      <c r="D5" s="158"/>
      <c r="E5" s="158"/>
      <c r="F5" s="158"/>
      <c r="G5" s="158"/>
      <c r="H5" s="158"/>
      <c r="I5" s="158"/>
      <c r="K5" s="7"/>
      <c r="L5" s="7"/>
    </row>
    <row r="6" spans="1:12" ht="35.25" customHeight="1">
      <c r="A6" s="159" t="s">
        <v>2</v>
      </c>
      <c r="B6" s="159"/>
      <c r="C6" s="159"/>
      <c r="D6" s="159"/>
      <c r="E6" s="159"/>
      <c r="F6" s="159"/>
      <c r="G6" s="159"/>
      <c r="H6" s="159"/>
      <c r="I6" s="159"/>
      <c r="J6" s="159"/>
      <c r="K6" s="7"/>
      <c r="L6" s="7"/>
    </row>
    <row r="7" spans="1:12" ht="15.75">
      <c r="A7" s="59"/>
      <c r="B7" s="59"/>
      <c r="C7" s="59"/>
      <c r="D7" s="59"/>
      <c r="E7" s="59"/>
      <c r="F7" s="59"/>
      <c r="G7" s="59"/>
      <c r="H7" s="59"/>
      <c r="I7" s="59"/>
      <c r="K7" s="59"/>
      <c r="L7" s="59"/>
    </row>
    <row r="8" spans="1:12" ht="15.75">
      <c r="A8" s="121" t="s">
        <v>3</v>
      </c>
      <c r="B8" s="19"/>
      <c r="C8" s="19"/>
      <c r="D8" s="19"/>
      <c r="E8" s="19"/>
      <c r="F8" s="19"/>
      <c r="G8" s="19"/>
      <c r="H8" s="19"/>
      <c r="I8" s="36" t="s">
        <v>0</v>
      </c>
      <c r="K8" s="19"/>
      <c r="L8" s="36"/>
    </row>
    <row r="9" spans="1:12" ht="36">
      <c r="A9" s="68" t="s">
        <v>16</v>
      </c>
      <c r="B9" s="146" t="s">
        <v>5</v>
      </c>
      <c r="C9" s="69" t="s">
        <v>6</v>
      </c>
      <c r="D9" s="68" t="s">
        <v>7</v>
      </c>
      <c r="E9" s="68" t="s">
        <v>8</v>
      </c>
      <c r="F9" s="68" t="s">
        <v>9</v>
      </c>
      <c r="G9" s="68" t="s">
        <v>10</v>
      </c>
      <c r="H9" s="69" t="s">
        <v>11</v>
      </c>
      <c r="I9" s="70" t="s">
        <v>12</v>
      </c>
      <c r="J9" s="68" t="s">
        <v>13</v>
      </c>
      <c r="K9" s="69" t="s">
        <v>14</v>
      </c>
      <c r="L9" s="70" t="s">
        <v>15</v>
      </c>
    </row>
    <row r="10" spans="1:12" ht="12.75">
      <c r="A10" s="71" t="s">
        <v>17</v>
      </c>
      <c r="B10" s="79">
        <v>127611241</v>
      </c>
      <c r="C10" s="84">
        <v>-275253</v>
      </c>
      <c r="D10" s="79">
        <v>100</v>
      </c>
      <c r="E10" s="84">
        <v>-851799</v>
      </c>
      <c r="F10" s="81">
        <v>970879</v>
      </c>
      <c r="G10" s="81">
        <v>103421</v>
      </c>
      <c r="H10" s="79">
        <v>4380918</v>
      </c>
      <c r="I10" s="84">
        <v>-93131895</v>
      </c>
      <c r="J10" s="79">
        <f>SUM(B10:I10)</f>
        <v>38807612</v>
      </c>
      <c r="K10" s="84">
        <v>231641</v>
      </c>
      <c r="L10" s="124">
        <f>SUM(J10:K10)</f>
        <v>39039253</v>
      </c>
    </row>
    <row r="11" spans="1:12" ht="15.75" customHeight="1">
      <c r="A11" s="68" t="s">
        <v>18</v>
      </c>
      <c r="B11" s="79"/>
      <c r="C11" s="80"/>
      <c r="D11" s="79"/>
      <c r="E11" s="79"/>
      <c r="F11" s="81"/>
      <c r="G11" s="81"/>
      <c r="H11" s="79"/>
      <c r="I11" s="79"/>
      <c r="J11" s="79" t="s">
        <v>0</v>
      </c>
      <c r="K11" s="79"/>
      <c r="L11" s="124">
        <f aca="true" t="shared" si="0" ref="L11:L27">SUM(J11:K11)</f>
        <v>0</v>
      </c>
    </row>
    <row r="12" spans="1:12" ht="12.75">
      <c r="A12" s="71" t="s">
        <v>19</v>
      </c>
      <c r="B12" s="122">
        <v>0</v>
      </c>
      <c r="C12" s="122">
        <v>0</v>
      </c>
      <c r="D12" s="122">
        <v>0</v>
      </c>
      <c r="E12" s="122">
        <v>0</v>
      </c>
      <c r="F12" s="122">
        <v>0</v>
      </c>
      <c r="G12" s="122"/>
      <c r="H12" s="122">
        <v>0</v>
      </c>
      <c r="I12" s="122">
        <v>2169826</v>
      </c>
      <c r="J12" s="124">
        <f aca="true" t="shared" si="1" ref="J12:J24">SUM(B12:I12)</f>
        <v>2169826</v>
      </c>
      <c r="K12" s="122">
        <v>3252</v>
      </c>
      <c r="L12" s="124">
        <f t="shared" si="0"/>
        <v>2173078</v>
      </c>
    </row>
    <row r="13" spans="1:12" ht="12.75">
      <c r="A13" s="68" t="s">
        <v>20</v>
      </c>
      <c r="B13" s="122">
        <v>0</v>
      </c>
      <c r="C13" s="122">
        <v>0</v>
      </c>
      <c r="D13" s="122">
        <v>0</v>
      </c>
      <c r="E13" s="122">
        <v>0</v>
      </c>
      <c r="F13" s="122">
        <v>0</v>
      </c>
      <c r="G13" s="122"/>
      <c r="H13" s="122">
        <v>0</v>
      </c>
      <c r="I13" s="122">
        <v>0</v>
      </c>
      <c r="J13" s="124">
        <f t="shared" si="1"/>
        <v>0</v>
      </c>
      <c r="K13" s="122">
        <v>0</v>
      </c>
      <c r="L13" s="124">
        <f t="shared" si="0"/>
        <v>0</v>
      </c>
    </row>
    <row r="14" spans="1:12" ht="24">
      <c r="A14" s="72" t="s">
        <v>130</v>
      </c>
      <c r="B14" s="123">
        <v>0</v>
      </c>
      <c r="C14" s="123">
        <v>0</v>
      </c>
      <c r="D14" s="123">
        <v>0</v>
      </c>
      <c r="E14" s="123">
        <v>0</v>
      </c>
      <c r="F14" s="123">
        <v>0</v>
      </c>
      <c r="G14" s="123"/>
      <c r="H14" s="123">
        <v>0</v>
      </c>
      <c r="I14" s="123">
        <v>0</v>
      </c>
      <c r="J14" s="125">
        <f t="shared" si="1"/>
        <v>0</v>
      </c>
      <c r="K14" s="123">
        <v>0</v>
      </c>
      <c r="L14" s="124">
        <f t="shared" si="0"/>
        <v>0</v>
      </c>
    </row>
    <row r="15" spans="1:12" ht="12.75">
      <c r="A15" s="71" t="s">
        <v>21</v>
      </c>
      <c r="B15" s="122">
        <v>0</v>
      </c>
      <c r="C15" s="122">
        <v>0</v>
      </c>
      <c r="D15" s="122">
        <v>0</v>
      </c>
      <c r="E15" s="122">
        <v>158239</v>
      </c>
      <c r="F15" s="122">
        <v>0</v>
      </c>
      <c r="G15" s="122"/>
      <c r="H15" s="122">
        <v>0</v>
      </c>
      <c r="I15" s="122">
        <v>0</v>
      </c>
      <c r="J15" s="124">
        <f t="shared" si="1"/>
        <v>158239</v>
      </c>
      <c r="K15" s="122">
        <v>0</v>
      </c>
      <c r="L15" s="124">
        <f t="shared" si="0"/>
        <v>158239</v>
      </c>
    </row>
    <row r="16" spans="1:12" ht="24">
      <c r="A16" s="71" t="s">
        <v>22</v>
      </c>
      <c r="B16" s="122">
        <v>0</v>
      </c>
      <c r="C16" s="122">
        <v>0</v>
      </c>
      <c r="D16" s="122">
        <v>0</v>
      </c>
      <c r="E16" s="122">
        <v>-144178</v>
      </c>
      <c r="F16" s="122">
        <v>0</v>
      </c>
      <c r="G16" s="122"/>
      <c r="H16" s="122">
        <v>0</v>
      </c>
      <c r="I16" s="122">
        <v>0</v>
      </c>
      <c r="J16" s="124">
        <f t="shared" si="1"/>
        <v>-144178</v>
      </c>
      <c r="K16" s="122">
        <v>0</v>
      </c>
      <c r="L16" s="124">
        <f t="shared" si="0"/>
        <v>-144178</v>
      </c>
    </row>
    <row r="17" spans="1:12" ht="12.75">
      <c r="A17" s="71" t="s">
        <v>23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122"/>
      <c r="H17" s="122">
        <v>0</v>
      </c>
      <c r="I17" s="122">
        <v>0</v>
      </c>
      <c r="J17" s="124">
        <f t="shared" si="1"/>
        <v>0</v>
      </c>
      <c r="K17" s="122">
        <v>0</v>
      </c>
      <c r="L17" s="124">
        <f t="shared" si="0"/>
        <v>0</v>
      </c>
    </row>
    <row r="18" spans="1:12" s="8" customFormat="1" ht="24">
      <c r="A18" s="72" t="s">
        <v>131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/>
      <c r="H18" s="123">
        <v>0</v>
      </c>
      <c r="I18" s="123">
        <v>0</v>
      </c>
      <c r="J18" s="125">
        <f t="shared" si="1"/>
        <v>0</v>
      </c>
      <c r="K18" s="123">
        <v>0</v>
      </c>
      <c r="L18" s="124">
        <f t="shared" si="0"/>
        <v>0</v>
      </c>
    </row>
    <row r="19" spans="1:12" s="21" customFormat="1" ht="12.75">
      <c r="A19" s="71" t="s">
        <v>24</v>
      </c>
      <c r="B19" s="122">
        <v>0</v>
      </c>
      <c r="C19" s="122"/>
      <c r="D19" s="122">
        <v>0</v>
      </c>
      <c r="E19" s="122">
        <v>0</v>
      </c>
      <c r="F19" s="122">
        <v>0</v>
      </c>
      <c r="G19" s="122"/>
      <c r="H19" s="122">
        <v>0</v>
      </c>
      <c r="I19" s="122">
        <v>0</v>
      </c>
      <c r="J19" s="124">
        <f t="shared" si="1"/>
        <v>0</v>
      </c>
      <c r="K19" s="122">
        <v>0</v>
      </c>
      <c r="L19" s="124">
        <f t="shared" si="0"/>
        <v>0</v>
      </c>
    </row>
    <row r="20" spans="1:12" s="21" customFormat="1" ht="12.75">
      <c r="A20" s="68" t="s">
        <v>25</v>
      </c>
      <c r="B20" s="122">
        <f>SUM(B12:B19)</f>
        <v>0</v>
      </c>
      <c r="C20" s="122">
        <f aca="true" t="shared" si="2" ref="C20:K20">SUM(C12:C19)</f>
        <v>0</v>
      </c>
      <c r="D20" s="122">
        <f t="shared" si="2"/>
        <v>0</v>
      </c>
      <c r="E20" s="122">
        <f t="shared" si="2"/>
        <v>14061</v>
      </c>
      <c r="F20" s="122">
        <v>0</v>
      </c>
      <c r="G20" s="122"/>
      <c r="H20" s="122">
        <v>0</v>
      </c>
      <c r="I20" s="122">
        <f t="shared" si="2"/>
        <v>2169826</v>
      </c>
      <c r="J20" s="124">
        <f t="shared" si="2"/>
        <v>2183887</v>
      </c>
      <c r="K20" s="124">
        <f t="shared" si="2"/>
        <v>3252</v>
      </c>
      <c r="L20" s="124">
        <f t="shared" si="0"/>
        <v>2187139</v>
      </c>
    </row>
    <row r="21" spans="1:12" ht="12.75">
      <c r="A21" s="68" t="s">
        <v>26</v>
      </c>
      <c r="B21" s="78"/>
      <c r="C21" s="122"/>
      <c r="D21" s="122" t="s">
        <v>0</v>
      </c>
      <c r="E21" s="78"/>
      <c r="F21" s="122" t="s">
        <v>0</v>
      </c>
      <c r="G21" s="122"/>
      <c r="H21" s="122"/>
      <c r="I21" s="122"/>
      <c r="J21" s="124">
        <f t="shared" si="1"/>
        <v>0</v>
      </c>
      <c r="K21" s="122"/>
      <c r="L21" s="124">
        <f t="shared" si="0"/>
        <v>0</v>
      </c>
    </row>
    <row r="22" spans="1:12" s="22" customFormat="1" ht="12.75">
      <c r="A22" s="71" t="s">
        <v>27</v>
      </c>
      <c r="B22" s="122">
        <v>0</v>
      </c>
      <c r="C22" s="123">
        <v>-19951</v>
      </c>
      <c r="D22" s="123">
        <v>0</v>
      </c>
      <c r="E22" s="122">
        <v>0</v>
      </c>
      <c r="F22" s="122">
        <v>0</v>
      </c>
      <c r="G22" s="122"/>
      <c r="H22" s="122">
        <v>0</v>
      </c>
      <c r="I22" s="122">
        <v>0</v>
      </c>
      <c r="J22" s="124">
        <f t="shared" si="1"/>
        <v>-19951</v>
      </c>
      <c r="K22" s="122">
        <f>-849-51138</f>
        <v>-51987</v>
      </c>
      <c r="L22" s="124">
        <f t="shared" si="0"/>
        <v>-71938</v>
      </c>
    </row>
    <row r="23" spans="1:12" s="22" customFormat="1" ht="12.75">
      <c r="A23" s="71" t="s">
        <v>28</v>
      </c>
      <c r="B23" s="122">
        <v>0</v>
      </c>
      <c r="C23" s="122">
        <v>0</v>
      </c>
      <c r="D23" s="122">
        <v>0</v>
      </c>
      <c r="E23" s="122">
        <v>0</v>
      </c>
      <c r="F23" s="122">
        <v>-11745</v>
      </c>
      <c r="G23" s="122"/>
      <c r="H23" s="122">
        <v>0</v>
      </c>
      <c r="I23" s="122">
        <v>11745</v>
      </c>
      <c r="J23" s="124">
        <f t="shared" si="1"/>
        <v>0</v>
      </c>
      <c r="K23" s="122"/>
      <c r="L23" s="124">
        <f t="shared" si="0"/>
        <v>0</v>
      </c>
    </row>
    <row r="24" spans="1:12" s="22" customFormat="1" ht="12.75">
      <c r="A24" s="71" t="s">
        <v>32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>
        <v>-103421</v>
      </c>
      <c r="H24" s="122">
        <v>0</v>
      </c>
      <c r="I24" s="122">
        <v>103421</v>
      </c>
      <c r="J24" s="124">
        <f t="shared" si="1"/>
        <v>0</v>
      </c>
      <c r="K24" s="122"/>
      <c r="L24" s="124">
        <f t="shared" si="0"/>
        <v>0</v>
      </c>
    </row>
    <row r="25" spans="1:12" s="22" customFormat="1" ht="12.75">
      <c r="A25" s="118" t="s">
        <v>33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/>
      <c r="H25" s="123">
        <v>0</v>
      </c>
      <c r="I25" s="123">
        <v>0</v>
      </c>
      <c r="J25" s="124">
        <f>SUM(B25:I25)</f>
        <v>0</v>
      </c>
      <c r="K25" s="123"/>
      <c r="L25" s="124">
        <f>SUM(J25:K25)</f>
        <v>0</v>
      </c>
    </row>
    <row r="26" spans="1:12" ht="13.5" thickBot="1">
      <c r="A26" s="71" t="s">
        <v>29</v>
      </c>
      <c r="B26" s="122">
        <v>0</v>
      </c>
      <c r="C26" s="122">
        <v>0</v>
      </c>
      <c r="D26" s="122">
        <v>0</v>
      </c>
      <c r="E26" s="122">
        <v>0</v>
      </c>
      <c r="F26" s="122">
        <v>0</v>
      </c>
      <c r="G26" s="122"/>
      <c r="H26" s="122">
        <v>0</v>
      </c>
      <c r="I26" s="122">
        <v>-244176</v>
      </c>
      <c r="J26" s="124">
        <f>SUM(B26:I26)</f>
        <v>-244176</v>
      </c>
      <c r="K26" s="122">
        <v>0</v>
      </c>
      <c r="L26" s="124">
        <f>SUM(J26:K26)</f>
        <v>-244176</v>
      </c>
    </row>
    <row r="27" spans="1:12" s="22" customFormat="1" ht="18.75" customHeight="1" thickBot="1">
      <c r="A27" s="119" t="s">
        <v>30</v>
      </c>
      <c r="B27" s="120">
        <f>SUM(B10+B20+B22+B23+B24+B26)</f>
        <v>127611241</v>
      </c>
      <c r="C27" s="126">
        <f>SUM(C10+C20+C22+C23+C24+C26)</f>
        <v>-295204</v>
      </c>
      <c r="D27" s="120">
        <f>SUM(D10+D20+D22+D23+D24+D26)</f>
        <v>100</v>
      </c>
      <c r="E27" s="126">
        <f>SUM(E10+E20+E22+E23+E24+E26)</f>
        <v>-837738</v>
      </c>
      <c r="F27" s="120">
        <f>SUM(F10+F20+F22+F23+F24+F26)</f>
        <v>959134</v>
      </c>
      <c r="G27" s="139">
        <v>0</v>
      </c>
      <c r="H27" s="120">
        <f>SUM(H10+H20+H22+H23+H24+H26)</f>
        <v>4380918</v>
      </c>
      <c r="I27" s="126">
        <f>SUM(I10+I20+I22+I23+I24+I26)</f>
        <v>-91091079</v>
      </c>
      <c r="J27" s="120">
        <f>SUM(J10+J20+J22+J23+J24+J26)</f>
        <v>40727372</v>
      </c>
      <c r="K27" s="120">
        <f>SUM(K10+K20+K22+K23+K24+K26)</f>
        <v>182906</v>
      </c>
      <c r="L27" s="120">
        <f t="shared" si="0"/>
        <v>40910278</v>
      </c>
    </row>
    <row r="28" spans="1:12" s="22" customFormat="1" ht="13.5" thickTop="1">
      <c r="A28" s="67"/>
      <c r="B28" s="82"/>
      <c r="C28" s="83"/>
      <c r="D28" s="82"/>
      <c r="E28" s="83"/>
      <c r="F28" s="82"/>
      <c r="G28" s="82"/>
      <c r="H28" s="82"/>
      <c r="I28" s="82"/>
      <c r="J28" s="82"/>
      <c r="K28" s="82"/>
      <c r="L28" s="82"/>
    </row>
    <row r="29" spans="1:12" s="22" customFormat="1" ht="12.75">
      <c r="A29" s="67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s="22" customFormat="1" ht="12.75">
      <c r="A30" s="67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s="22" customFormat="1" ht="15.75" customHeight="1">
      <c r="A31" s="148" t="s">
        <v>31</v>
      </c>
      <c r="B31" s="148"/>
      <c r="C31" s="148"/>
      <c r="D31" s="148"/>
      <c r="E31" s="148"/>
      <c r="F31" s="148"/>
      <c r="G31" s="15"/>
      <c r="H31" s="73"/>
      <c r="I31" s="73"/>
      <c r="J31" s="73"/>
      <c r="K31" s="73"/>
      <c r="L31" s="73"/>
    </row>
    <row r="32" spans="1:12" s="22" customFormat="1" ht="15.75">
      <c r="A32" s="15"/>
      <c r="B32" s="15"/>
      <c r="C32" s="15"/>
      <c r="D32" s="73"/>
      <c r="E32" s="82"/>
      <c r="F32" s="73"/>
      <c r="G32" s="73"/>
      <c r="H32" s="73"/>
      <c r="I32" s="73"/>
      <c r="J32" s="73"/>
      <c r="K32" s="73"/>
      <c r="L32" s="73"/>
    </row>
    <row r="33" spans="1:12" s="22" customFormat="1" ht="15.75" customHeight="1">
      <c r="A33" s="148" t="s">
        <v>34</v>
      </c>
      <c r="B33" s="148"/>
      <c r="C33" s="148"/>
      <c r="D33" s="148"/>
      <c r="E33" s="148"/>
      <c r="F33" s="73"/>
      <c r="G33" s="73"/>
      <c r="H33" s="73"/>
      <c r="I33" s="73"/>
      <c r="J33" s="73"/>
      <c r="K33" s="73"/>
      <c r="L33" s="73"/>
    </row>
    <row r="34" spans="1:12" s="22" customFormat="1" ht="15.75">
      <c r="A34" s="65"/>
      <c r="B34" s="66"/>
      <c r="C34" s="65"/>
      <c r="D34" s="73"/>
      <c r="E34" s="73"/>
      <c r="F34" s="73"/>
      <c r="G34" s="73"/>
      <c r="H34" s="73"/>
      <c r="I34" s="73"/>
      <c r="J34" s="73"/>
      <c r="K34" s="73"/>
      <c r="L34" s="73"/>
    </row>
    <row r="35" spans="1:12" s="22" customFormat="1" ht="12.75">
      <c r="A35" s="67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s="22" customFormat="1" ht="12.75">
      <c r="A36" s="67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2" s="22" customFormat="1" ht="12.75">
      <c r="A37" s="67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12" s="22" customFormat="1" ht="12.75">
      <c r="A38" s="6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1:5" s="22" customFormat="1" ht="14.25">
      <c r="A39" s="23"/>
      <c r="B39" s="24"/>
      <c r="C39" s="25"/>
      <c r="E39" s="26"/>
    </row>
    <row r="40" spans="1:5" s="27" customFormat="1" ht="19.5" customHeight="1">
      <c r="A40" s="156" t="s">
        <v>0</v>
      </c>
      <c r="B40" s="156"/>
      <c r="C40" s="156"/>
      <c r="E40" s="28"/>
    </row>
  </sheetData>
  <sheetProtection/>
  <mergeCells count="5">
    <mergeCell ref="A5:I5"/>
    <mergeCell ref="A31:F31"/>
    <mergeCell ref="A33:E33"/>
    <mergeCell ref="A40:C40"/>
    <mergeCell ref="A6:J6"/>
  </mergeCells>
  <printOptions/>
  <pageMargins left="0.7480314960629921" right="0.7480314960629921" top="0.15748031496062992" bottom="0.1968503937007874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zmakakova</cp:lastModifiedBy>
  <cp:lastPrinted>2014-10-30T03:19:04Z</cp:lastPrinted>
  <dcterms:created xsi:type="dcterms:W3CDTF">2009-05-05T06:44:20Z</dcterms:created>
  <dcterms:modified xsi:type="dcterms:W3CDTF">2014-10-30T03:24:38Z</dcterms:modified>
  <cp:category/>
  <cp:version/>
  <cp:contentType/>
  <cp:contentStatus/>
</cp:coreProperties>
</file>