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865" windowHeight="12075" activeTab="1"/>
  </bookViews>
  <sheets>
    <sheet name="Ф1" sheetId="1" r:id="rId1"/>
    <sheet name="Ф2" sheetId="2" r:id="rId2"/>
    <sheet name="ф3" sheetId="3" r:id="rId3"/>
    <sheet name="ф4" sheetId="4" r:id="rId4"/>
  </sheets>
  <definedNames/>
  <calcPr fullCalcOnLoad="1"/>
</workbook>
</file>

<file path=xl/sharedStrings.xml><?xml version="1.0" encoding="utf-8"?>
<sst xmlns="http://schemas.openxmlformats.org/spreadsheetml/2006/main" count="328" uniqueCount="217">
  <si>
    <t>Приложение 2</t>
  </si>
  <si>
    <t>к приказу Министра финансов</t>
  </si>
  <si>
    <t>Республики Казахстан</t>
  </si>
  <si>
    <t>от 28 июня 2017 года № 404</t>
  </si>
  <si>
    <t>Форма</t>
  </si>
  <si>
    <t>Бухгалтерский баланс</t>
  </si>
  <si>
    <t>тыс. тенге</t>
  </si>
  <si>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</si>
  <si>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</si>
  <si>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</si>
  <si>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</si>
  <si>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</si>
  <si>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</si>
  <si>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</si>
  <si>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</si>
  <si>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</si>
  <si>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</si>
  <si>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</si>
  <si>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</si>
  <si>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</si>
  <si>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</si>
  <si>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</si>
  <si>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</si>
  <si>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</si>
  <si>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</si>
  <si>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</si>
  <si>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</si>
  <si>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</si>
  <si>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</si>
  <si>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</si>
  <si>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</si>
  <si>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</si>
  <si>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</si>
  <si>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</si>
  <si>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</si>
  <si>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</si>
  <si>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</si>
  <si>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</si>
  <si>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</si>
  <si>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</si>
  <si>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</si>
  <si>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</si>
  <si>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</si>
  <si>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</si>
  <si>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</si>
  <si>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</si>
  <si>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</si>
  <si>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</si>
  <si>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</si>
  <si>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</si>
  <si>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</si>
  <si>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</si>
  <si>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</si>
  <si>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</si>
  <si>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</si>
  <si>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</si>
  <si>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</si>
  <si>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</si>
  <si>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</si>
  <si>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</si>
  <si>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</si>
  <si>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</si>
  <si>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</si>
  <si>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</si>
  <si>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</si>
  <si>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Руководитель</t>
  </si>
  <si>
    <t>Главный бухгалтер</t>
  </si>
  <si>
    <t>по состоянию на « 31» марта 2020 года</t>
  </si>
  <si>
    <t>Приложение 3</t>
  </si>
  <si>
    <t>Отчет о прибылях и убытках</t>
  </si>
  <si>
    <t>Наименование показателей</t>
  </si>
  <si>
    <t>За отчетный период</t>
  </si>
  <si>
    <t>За предыдущий период (аналогичный период)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</si>
  <si>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</si>
  <si>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</si>
  <si>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</si>
  <si>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</si>
  <si>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</si>
  <si>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</si>
  <si>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</si>
  <si>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</si>
  <si>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</si>
  <si>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</si>
  <si>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</si>
  <si>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</si>
  <si>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</si>
  <si>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</si>
  <si>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</si>
  <si>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</si>
  <si>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</si>
  <si>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</si>
  <si>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</si>
  <si>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</si>
  <si>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</si>
  <si>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</si>
  <si>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</si>
  <si>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нали-чии для продажи</t>
  </si>
  <si>
    <t>-</t>
  </si>
  <si>
    <t>Доля в прочей совокупной прибыли (убытке) ассоции-рованных организаций и совместной деятельности, учитываемых по методу долевого участия</t>
  </si>
  <si>
    <t>Актуарные прибыли (убытки) по пенсионным обяза-тельствам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</si>
  <si>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</si>
  <si>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</si>
  <si>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</si>
  <si>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опе-рации</t>
  </si>
  <si>
    <t>Прочие компоненты прочей совокупной прибыли</t>
  </si>
  <si>
    <t>Корректировка при реклассификации в составе прибы-ли (убытка)</t>
  </si>
  <si>
    <t>Налоговый эффект компонентов прочей совокупной прибыли</t>
  </si>
  <si>
    <t xml:space="preserve">Общая совокупная прибыль(строка 300 + строка 400)
</t>
  </si>
  <si>
    <t>по состоянию на 31 марта 2020 года</t>
  </si>
  <si>
    <t>Приложение 4</t>
  </si>
  <si>
    <t>Отчет о движении денежных средств (прямой метод)</t>
  </si>
  <si>
    <t xml:space="preserve">                          </t>
  </si>
  <si>
    <t>тыс.тенге</t>
  </si>
  <si>
    <t>За предыдущий период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</si>
  <si>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</si>
  <si>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</si>
  <si>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</si>
  <si>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</si>
  <si>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</si>
  <si>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</si>
  <si>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</si>
  <si>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</si>
  <si>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</si>
  <si>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</si>
  <si>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</si>
  <si>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</si>
  <si>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</si>
  <si>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</si>
  <si>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</si>
  <si>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</si>
  <si>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</si>
  <si>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</si>
  <si>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</si>
  <si>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</si>
  <si>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</si>
  <si>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</si>
  <si>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</si>
  <si>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</si>
  <si>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</si>
  <si>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</si>
  <si>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</si>
  <si>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</si>
  <si>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071)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</si>
  <si>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</si>
  <si>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</si>
  <si>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</si>
  <si>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</si>
  <si>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</si>
  <si>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</si>
  <si>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</si>
  <si>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</si>
  <si>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</si>
  <si>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</si>
  <si>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</si>
  <si>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</si>
  <si>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</si>
  <si>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</si>
  <si>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</si>
  <si>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</si>
  <si>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</si>
  <si>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</si>
  <si>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</si>
  <si>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</si>
  <si>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</si>
  <si>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</si>
  <si>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</si>
  <si>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</si>
  <si>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 xml:space="preserve">                                                      по состоянию на «31» марта 2020 года</t>
  </si>
  <si>
    <t>Приложение 6</t>
  </si>
  <si>
    <t>от 28 июня 2017 года №404</t>
  </si>
  <si>
    <t>АО "Мангистауская региональная электросетевая компания"</t>
  </si>
  <si>
    <t>Отчет об изменениях в капитале</t>
  </si>
  <si>
    <t>МСБУ 1.97(б),(в)</t>
  </si>
  <si>
    <t xml:space="preserve">Уставный капитал </t>
  </si>
  <si>
    <t>Дополнительно оплаченный капитал</t>
  </si>
  <si>
    <t>Резерв по пересчету  иностранной валюты</t>
  </si>
  <si>
    <t>Резерв по переоценке основных средств</t>
  </si>
  <si>
    <t>Резерв по переоценке инвестиций</t>
  </si>
  <si>
    <t>Резерв хеджирования</t>
  </si>
  <si>
    <t>Прочий резервный капитал</t>
  </si>
  <si>
    <t>Связанный с акционерами материнской компании</t>
  </si>
  <si>
    <t>Доля меньшинства</t>
  </si>
  <si>
    <t>Итого</t>
  </si>
  <si>
    <t>KZT000</t>
  </si>
  <si>
    <t xml:space="preserve">Сальдо на 1 января 2020 года  </t>
  </si>
  <si>
    <t>МСБУ 1.96(б)</t>
  </si>
  <si>
    <t xml:space="preserve">Прибыль/(убыток) по инвестициям,  имеющимся в наличии для продажи </t>
  </si>
  <si>
    <t>Прибыль/(убыток) по эффективной части инструмента хеджирования</t>
  </si>
  <si>
    <t xml:space="preserve">Курсовые разницы, возникающие по переводу операций в иностранной валюте </t>
  </si>
  <si>
    <t>МСБУ 1.96 (б)</t>
  </si>
  <si>
    <t xml:space="preserve">Переоценка основных средств </t>
  </si>
  <si>
    <t>Связанный подоходный налог</t>
  </si>
  <si>
    <t xml:space="preserve">Итого доход (расход), признанный напрямую в собственном капитале </t>
  </si>
  <si>
    <t>Перенос (за вычетом любых связанных налогов):</t>
  </si>
  <si>
    <t>МСФО 7.20(a), [МСБУ 32.94(л)]</t>
  </si>
  <si>
    <t>Перенос прибыли/убытка по хеджированию денежных потоков на прибыль/убыток отчетного периода</t>
  </si>
  <si>
    <t>МСФО 7.20(a) , МСБУ 32.94(k)]</t>
  </si>
  <si>
    <t>Перенос на прибыль или убытки резерва по переоценке при продаже и обесценении инвестиций, имеющихся в наличии для продажи</t>
  </si>
  <si>
    <t xml:space="preserve">Амортизация резерва по переоценке основных средств </t>
  </si>
  <si>
    <t>Прочее</t>
  </si>
  <si>
    <t>МСБУ 1.96(a)</t>
  </si>
  <si>
    <r>
      <t>Д</t>
    </r>
    <r>
      <rPr>
        <b/>
        <sz val="8"/>
        <color indexed="19"/>
        <rFont val="Arial"/>
        <family val="2"/>
      </rPr>
      <t>оход (убыток) за год</t>
    </r>
  </si>
  <si>
    <t>МСБУ 1.96(в)</t>
  </si>
  <si>
    <t>Итого признанные доходы и расходы</t>
  </si>
  <si>
    <t>МСБУ 1.97(a)</t>
  </si>
  <si>
    <t xml:space="preserve">Взносы в уставной капитал </t>
  </si>
  <si>
    <t>Выпуск акций для инвестиций, полученных от Правительства</t>
  </si>
  <si>
    <t>Обратный выкуп собственных акций</t>
  </si>
  <si>
    <t>Опцион на покупку акций</t>
  </si>
  <si>
    <t xml:space="preserve">Изменение доли участия в дочерних организациях </t>
  </si>
  <si>
    <t xml:space="preserve"> Приобретение дочерних организаций</t>
  </si>
  <si>
    <t xml:space="preserve">Сделки с акционером, действующим в качестве акционера </t>
  </si>
  <si>
    <t>Выплата дивидендов</t>
  </si>
  <si>
    <t>Сальдо на конец отчетного периода</t>
  </si>
  <si>
    <t xml:space="preserve">Сальдо на 1 января 2019года  </t>
  </si>
  <si>
    <t xml:space="preserve">                                                                       по состоянию на 31 марта 2020 года</t>
  </si>
  <si>
    <t>на конец 31 декабря 2019 года.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</si>
</sst>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_);_(* \(#,##0\);_(* &quot;-&quot;??_);_(@_)"/>
    <numFmt numFmtId="166" formatCode="#,##0.0000"/>
    <numFmt numFmtId="167" formatCode="_-* #,##0_р_._-;\-* #,##0_р_._-;_-* &quot;-&quot;??_р_._-;_-@_-"/>
    <numFmt numFmtId="168" formatCode="_-* #,##0.000_р_._-;\-* #,##0.000_р_._-;_-* &quot;-&quot;??_р_._-;_-@_-"/>
  </numFmts>
  <fonts count="78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 Cyr"/>
      <family val="0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Helv"/>
      <family val="0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2"/>
      <name val="Arial Cyr"/>
      <family val="0"/>
    </font>
    <font>
      <sz val="11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 Cyr"/>
      <family val="0"/>
    </font>
    <font>
      <i/>
      <sz val="9"/>
      <name val="Arial"/>
      <family val="2"/>
    </font>
    <font>
      <sz val="14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9"/>
      <name val="Arial"/>
      <family val="2"/>
    </font>
    <font>
      <b/>
      <sz val="9"/>
      <color indexed="9"/>
      <name val="Arial"/>
      <family val="2"/>
    </font>
    <font>
      <sz val="8"/>
      <color indexed="19"/>
      <name val="Arial"/>
      <family val="2"/>
    </font>
    <font>
      <b/>
      <sz val="8"/>
      <color indexed="19"/>
      <name val="Arial"/>
      <family val="2"/>
    </font>
    <font>
      <sz val="10"/>
      <color indexed="19"/>
      <name val="Arial Cyr"/>
      <family val="0"/>
    </font>
    <font>
      <b/>
      <sz val="9"/>
      <color indexed="19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8"/>
      <color indexed="56"/>
      <name val="Arial"/>
      <family val="2"/>
    </font>
    <font>
      <b/>
      <sz val="10"/>
      <color indexed="1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/>
    </border>
    <border>
      <left style="medium"/>
      <right style="medium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121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3" borderId="0" applyNumberFormat="0" applyBorder="0" applyAlignment="0" applyProtection="0"/>
    <xf numFmtId="0" fontId="15" fillId="38" borderId="1" applyNumberFormat="0" applyAlignment="0" applyProtection="0"/>
    <xf numFmtId="0" fontId="16" fillId="39" borderId="2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40" borderId="0" applyNumberFormat="0" applyBorder="0" applyAlignment="0" applyProtection="0"/>
    <xf numFmtId="0" fontId="0" fillId="0" borderId="0">
      <alignment/>
      <protection/>
    </xf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25" fillId="38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59" fillId="42" borderId="0" applyNumberFormat="0" applyBorder="0" applyAlignment="0" applyProtection="0"/>
    <xf numFmtId="0" fontId="59" fillId="43" borderId="0" applyNumberFormat="0" applyBorder="0" applyAlignment="0" applyProtection="0"/>
    <xf numFmtId="0" fontId="59" fillId="44" borderId="0" applyNumberFormat="0" applyBorder="0" applyAlignment="0" applyProtection="0"/>
    <xf numFmtId="0" fontId="59" fillId="45" borderId="0" applyNumberFormat="0" applyBorder="0" applyAlignment="0" applyProtection="0"/>
    <xf numFmtId="0" fontId="59" fillId="46" borderId="0" applyNumberFormat="0" applyBorder="0" applyAlignment="0" applyProtection="0"/>
    <xf numFmtId="0" fontId="59" fillId="47" borderId="0" applyNumberFormat="0" applyBorder="0" applyAlignment="0" applyProtection="0"/>
    <xf numFmtId="0" fontId="60" fillId="48" borderId="10" applyNumberFormat="0" applyAlignment="0" applyProtection="0"/>
    <xf numFmtId="0" fontId="61" fillId="49" borderId="11" applyNumberFormat="0" applyAlignment="0" applyProtection="0"/>
    <xf numFmtId="0" fontId="62" fillId="49" borderId="10" applyNumberFormat="0" applyAlignment="0" applyProtection="0"/>
    <xf numFmtId="0" fontId="2" fillId="0" borderId="0" applyNumberFormat="0" applyFill="0" applyBorder="0" applyAlignment="0" applyProtection="0"/>
    <xf numFmtId="44" fontId="58" fillId="0" borderId="0" applyFont="0" applyFill="0" applyBorder="0" applyAlignment="0" applyProtection="0"/>
    <xf numFmtId="42" fontId="58" fillId="0" borderId="0" applyFont="0" applyFill="0" applyBorder="0" applyAlignment="0" applyProtection="0"/>
    <xf numFmtId="0" fontId="63" fillId="0" borderId="12" applyNumberFormat="0" applyFill="0" applyAlignment="0" applyProtection="0"/>
    <xf numFmtId="0" fontId="64" fillId="0" borderId="13" applyNumberFormat="0" applyFill="0" applyAlignment="0" applyProtection="0"/>
    <xf numFmtId="0" fontId="65" fillId="0" borderId="14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5" applyNumberFormat="0" applyFill="0" applyAlignment="0" applyProtection="0"/>
    <xf numFmtId="0" fontId="67" fillId="50" borderId="16" applyNumberFormat="0" applyAlignment="0" applyProtection="0"/>
    <xf numFmtId="0" fontId="68" fillId="0" borderId="0" applyNumberFormat="0" applyFill="0" applyBorder="0" applyAlignment="0" applyProtection="0"/>
    <xf numFmtId="0" fontId="69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70" fillId="52" borderId="0" applyNumberFormat="0" applyBorder="0" applyAlignment="0" applyProtection="0"/>
    <xf numFmtId="0" fontId="71" fillId="0" borderId="0" applyNumberFormat="0" applyFill="0" applyBorder="0" applyAlignment="0" applyProtection="0"/>
    <xf numFmtId="0" fontId="58" fillId="53" borderId="17" applyNumberFormat="0" applyFont="0" applyAlignment="0" applyProtection="0"/>
    <xf numFmtId="9" fontId="58" fillId="0" borderId="0" applyFont="0" applyFill="0" applyBorder="0" applyAlignment="0" applyProtection="0"/>
    <xf numFmtId="0" fontId="72" fillId="0" borderId="18" applyNumberFormat="0" applyFill="0" applyAlignment="0" applyProtection="0"/>
    <xf numFmtId="0" fontId="30" fillId="0" borderId="0">
      <alignment/>
      <protection/>
    </xf>
    <xf numFmtId="0" fontId="73" fillId="0" borderId="0" applyNumberFormat="0" applyFill="0" applyBorder="0" applyAlignment="0" applyProtection="0"/>
    <xf numFmtId="43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4" fillId="54" borderId="0" applyNumberFormat="0" applyBorder="0" applyAlignment="0" applyProtection="0"/>
  </cellStyleXfs>
  <cellXfs count="20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75" fillId="0" borderId="0" xfId="0" applyFont="1" applyAlignment="1" quotePrefix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right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3" fontId="8" fillId="0" borderId="19" xfId="113" applyNumberFormat="1" applyFont="1" applyFill="1" applyBorder="1" applyAlignment="1">
      <alignment horizontal="center" vertical="center"/>
    </xf>
    <xf numFmtId="3" fontId="8" fillId="0" borderId="20" xfId="113" applyNumberFormat="1" applyFont="1" applyFill="1" applyBorder="1" applyAlignment="1">
      <alignment horizontal="center" vertical="center"/>
    </xf>
    <xf numFmtId="3" fontId="9" fillId="0" borderId="22" xfId="0" applyNumberFormat="1" applyFont="1" applyFill="1" applyBorder="1" applyAlignment="1">
      <alignment horizontal="center" vertical="top" wrapText="1"/>
    </xf>
    <xf numFmtId="3" fontId="5" fillId="0" borderId="0" xfId="0" applyNumberFormat="1" applyFont="1" applyAlignment="1">
      <alignment/>
    </xf>
    <xf numFmtId="4" fontId="0" fillId="0" borderId="0" xfId="0" applyNumberFormat="1" applyAlignment="1">
      <alignment/>
    </xf>
    <xf numFmtId="3" fontId="10" fillId="0" borderId="22" xfId="0" applyNumberFormat="1" applyFont="1" applyFill="1" applyBorder="1" applyAlignment="1">
      <alignment horizontal="center" vertical="top" wrapText="1"/>
    </xf>
    <xf numFmtId="3" fontId="8" fillId="0" borderId="23" xfId="100" applyNumberFormat="1" applyFont="1" applyFill="1" applyBorder="1" applyAlignment="1">
      <alignment horizontal="center" wrapText="1"/>
      <protection/>
    </xf>
    <xf numFmtId="3" fontId="0" fillId="0" borderId="0" xfId="0" applyNumberFormat="1" applyAlignment="1">
      <alignment/>
    </xf>
    <xf numFmtId="0" fontId="6" fillId="0" borderId="19" xfId="0" applyFont="1" applyBorder="1" applyAlignment="1">
      <alignment vertical="top" wrapText="1"/>
    </xf>
    <xf numFmtId="3" fontId="10" fillId="0" borderId="20" xfId="0" applyNumberFormat="1" applyFont="1" applyFill="1" applyBorder="1" applyAlignment="1">
      <alignment horizontal="center" vertical="top" wrapText="1"/>
    </xf>
    <xf numFmtId="4" fontId="0" fillId="0" borderId="0" xfId="0" applyNumberFormat="1" applyAlignment="1">
      <alignment horizontal="left"/>
    </xf>
    <xf numFmtId="3" fontId="9" fillId="0" borderId="20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Alignment="1">
      <alignment/>
    </xf>
    <xf numFmtId="3" fontId="9" fillId="0" borderId="19" xfId="0" applyNumberFormat="1" applyFont="1" applyFill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3" fontId="8" fillId="0" borderId="19" xfId="0" applyNumberFormat="1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center"/>
    </xf>
    <xf numFmtId="165" fontId="5" fillId="0" borderId="0" xfId="0" applyNumberFormat="1" applyFont="1" applyAlignment="1">
      <alignment/>
    </xf>
    <xf numFmtId="3" fontId="9" fillId="0" borderId="22" xfId="0" applyNumberFormat="1" applyFont="1" applyFill="1" applyBorder="1" applyAlignment="1">
      <alignment vertical="top" wrapText="1"/>
    </xf>
    <xf numFmtId="3" fontId="9" fillId="0" borderId="22" xfId="0" applyNumberFormat="1" applyFont="1" applyFill="1" applyBorder="1" applyAlignment="1">
      <alignment vertical="top"/>
    </xf>
    <xf numFmtId="3" fontId="10" fillId="0" borderId="22" xfId="0" applyNumberFormat="1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75" fillId="0" borderId="0" xfId="0" applyFont="1" applyAlignment="1">
      <alignment horizontal="right" vertical="center"/>
    </xf>
    <xf numFmtId="0" fontId="6" fillId="0" borderId="21" xfId="0" applyFont="1" applyBorder="1" applyAlignment="1">
      <alignment vertical="center" wrapText="1"/>
    </xf>
    <xf numFmtId="3" fontId="31" fillId="0" borderId="19" xfId="100" applyNumberFormat="1" applyFont="1" applyFill="1" applyBorder="1" applyAlignment="1">
      <alignment horizontal="center" vertical="center" wrapText="1"/>
      <protection/>
    </xf>
    <xf numFmtId="3" fontId="31" fillId="0" borderId="19" xfId="115" applyNumberFormat="1" applyFont="1" applyFill="1" applyBorder="1" applyAlignment="1">
      <alignment horizontal="center" vertical="center"/>
    </xf>
    <xf numFmtId="3" fontId="32" fillId="0" borderId="22" xfId="0" applyNumberFormat="1" applyFont="1" applyFill="1" applyBorder="1" applyAlignment="1">
      <alignment horizontal="center" vertical="center" wrapText="1"/>
    </xf>
    <xf numFmtId="3" fontId="33" fillId="0" borderId="22" xfId="0" applyNumberFormat="1" applyFont="1" applyFill="1" applyBorder="1" applyAlignment="1">
      <alignment horizontal="center" vertical="center" wrapText="1"/>
    </xf>
    <xf numFmtId="3" fontId="32" fillId="0" borderId="19" xfId="0" applyNumberFormat="1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top" wrapText="1"/>
    </xf>
    <xf numFmtId="3" fontId="33" fillId="0" borderId="26" xfId="0" applyNumberFormat="1" applyFont="1" applyFill="1" applyBorder="1" applyAlignment="1">
      <alignment horizontal="center" vertical="center" wrapText="1"/>
    </xf>
    <xf numFmtId="3" fontId="33" fillId="0" borderId="21" xfId="0" applyNumberFormat="1" applyFont="1" applyFill="1" applyBorder="1" applyAlignment="1">
      <alignment horizontal="center" vertical="center" wrapText="1"/>
    </xf>
    <xf numFmtId="3" fontId="33" fillId="0" borderId="22" xfId="0" applyNumberFormat="1" applyFont="1" applyFill="1" applyBorder="1" applyAlignment="1">
      <alignment horizontal="center" vertical="top" wrapText="1"/>
    </xf>
    <xf numFmtId="0" fontId="6" fillId="0" borderId="27" xfId="0" applyFont="1" applyBorder="1" applyAlignment="1">
      <alignment vertical="center" wrapText="1"/>
    </xf>
    <xf numFmtId="3" fontId="33" fillId="0" borderId="28" xfId="0" applyNumberFormat="1" applyFont="1" applyFill="1" applyBorder="1" applyAlignment="1">
      <alignment horizontal="center" vertical="top" wrapText="1"/>
    </xf>
    <xf numFmtId="0" fontId="4" fillId="0" borderId="25" xfId="0" applyFont="1" applyBorder="1" applyAlignment="1">
      <alignment vertical="top" wrapText="1"/>
    </xf>
    <xf numFmtId="0" fontId="4" fillId="0" borderId="25" xfId="0" applyFont="1" applyBorder="1" applyAlignment="1">
      <alignment horizontal="center" vertical="top" wrapText="1"/>
    </xf>
    <xf numFmtId="0" fontId="31" fillId="0" borderId="19" xfId="0" applyFont="1" applyBorder="1" applyAlignment="1">
      <alignment/>
    </xf>
    <xf numFmtId="0" fontId="31" fillId="0" borderId="25" xfId="0" applyFont="1" applyBorder="1" applyAlignment="1">
      <alignment/>
    </xf>
    <xf numFmtId="0" fontId="6" fillId="0" borderId="29" xfId="0" applyFont="1" applyBorder="1" applyAlignment="1">
      <alignment vertical="top" wrapText="1"/>
    </xf>
    <xf numFmtId="3" fontId="33" fillId="0" borderId="30" xfId="0" applyNumberFormat="1" applyFont="1" applyFill="1" applyBorder="1" applyAlignment="1">
      <alignment horizontal="center" vertical="top" wrapText="1"/>
    </xf>
    <xf numFmtId="0" fontId="6" fillId="0" borderId="31" xfId="0" applyFont="1" applyBorder="1" applyAlignment="1">
      <alignment vertical="top" wrapText="1"/>
    </xf>
    <xf numFmtId="0" fontId="6" fillId="0" borderId="27" xfId="0" applyFont="1" applyBorder="1" applyAlignment="1">
      <alignment horizontal="center" vertical="top" wrapText="1"/>
    </xf>
    <xf numFmtId="3" fontId="33" fillId="0" borderId="32" xfId="0" applyNumberFormat="1" applyFont="1" applyFill="1" applyBorder="1" applyAlignment="1">
      <alignment horizontal="center" vertical="top" wrapText="1"/>
    </xf>
    <xf numFmtId="3" fontId="6" fillId="0" borderId="32" xfId="0" applyNumberFormat="1" applyFont="1" applyFill="1" applyBorder="1" applyAlignment="1">
      <alignment horizontal="center" vertical="top" wrapText="1"/>
    </xf>
    <xf numFmtId="0" fontId="5" fillId="0" borderId="31" xfId="0" applyFont="1" applyBorder="1" applyAlignment="1">
      <alignment/>
    </xf>
    <xf numFmtId="0" fontId="76" fillId="0" borderId="31" xfId="0" applyFont="1" applyBorder="1" applyAlignment="1">
      <alignment wrapText="1"/>
    </xf>
    <xf numFmtId="0" fontId="0" fillId="0" borderId="31" xfId="0" applyBorder="1" applyAlignment="1">
      <alignment/>
    </xf>
    <xf numFmtId="0" fontId="76" fillId="0" borderId="33" xfId="0" applyFont="1" applyBorder="1" applyAlignment="1">
      <alignment wrapText="1"/>
    </xf>
    <xf numFmtId="3" fontId="6" fillId="0" borderId="34" xfId="0" applyNumberFormat="1" applyFont="1" applyFill="1" applyBorder="1" applyAlignment="1">
      <alignment horizontal="center" vertical="top" wrapText="1"/>
    </xf>
    <xf numFmtId="0" fontId="0" fillId="0" borderId="35" xfId="0" applyBorder="1" applyAlignment="1">
      <alignment/>
    </xf>
    <xf numFmtId="0" fontId="77" fillId="0" borderId="25" xfId="0" applyFont="1" applyBorder="1" applyAlignment="1">
      <alignment wrapText="1"/>
    </xf>
    <xf numFmtId="3" fontId="4" fillId="0" borderId="19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35" fillId="0" borderId="0" xfId="0" applyFont="1" applyBorder="1" applyAlignment="1">
      <alignment/>
    </xf>
    <xf numFmtId="4" fontId="34" fillId="0" borderId="0" xfId="101" applyNumberFormat="1" applyFont="1" applyBorder="1" applyAlignment="1">
      <alignment horizontal="right" vertical="top" wrapText="1"/>
      <protection/>
    </xf>
    <xf numFmtId="4" fontId="36" fillId="0" borderId="0" xfId="0" applyNumberFormat="1" applyFont="1" applyBorder="1" applyAlignment="1">
      <alignment/>
    </xf>
    <xf numFmtId="4" fontId="34" fillId="0" borderId="0" xfId="0" applyNumberFormat="1" applyFont="1" applyBorder="1" applyAlignment="1">
      <alignment horizontal="right" vertical="top" wrapText="1"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justify"/>
    </xf>
    <xf numFmtId="0" fontId="39" fillId="0" borderId="0" xfId="0" applyFont="1" applyAlignment="1">
      <alignment horizontal="right"/>
    </xf>
    <xf numFmtId="0" fontId="39" fillId="0" borderId="23" xfId="0" applyFont="1" applyBorder="1" applyAlignment="1">
      <alignment horizontal="center" vertical="top" wrapText="1"/>
    </xf>
    <xf numFmtId="0" fontId="39" fillId="0" borderId="19" xfId="0" applyFont="1" applyBorder="1" applyAlignment="1">
      <alignment vertical="center" wrapText="1"/>
    </xf>
    <xf numFmtId="0" fontId="39" fillId="0" borderId="19" xfId="0" applyFont="1" applyBorder="1" applyAlignment="1">
      <alignment horizontal="center" vertical="center" wrapText="1"/>
    </xf>
    <xf numFmtId="3" fontId="40" fillId="0" borderId="19" xfId="0" applyNumberFormat="1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vertical="center" wrapText="1"/>
    </xf>
    <xf numFmtId="0" fontId="39" fillId="0" borderId="36" xfId="0" applyFont="1" applyFill="1" applyBorder="1" applyAlignment="1">
      <alignment horizontal="center" vertical="center" wrapText="1"/>
    </xf>
    <xf numFmtId="3" fontId="41" fillId="0" borderId="26" xfId="0" applyNumberFormat="1" applyFont="1" applyFill="1" applyBorder="1" applyAlignment="1">
      <alignment horizontal="center" vertical="center" wrapText="1"/>
    </xf>
    <xf numFmtId="3" fontId="39" fillId="0" borderId="26" xfId="0" applyNumberFormat="1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vertical="center" wrapText="1"/>
    </xf>
    <xf numFmtId="0" fontId="39" fillId="0" borderId="37" xfId="0" applyFont="1" applyFill="1" applyBorder="1" applyAlignment="1">
      <alignment horizontal="center" vertical="center" wrapText="1"/>
    </xf>
    <xf numFmtId="3" fontId="42" fillId="0" borderId="23" xfId="0" applyNumberFormat="1" applyFont="1" applyFill="1" applyBorder="1" applyAlignment="1">
      <alignment horizontal="center" vertical="center"/>
    </xf>
    <xf numFmtId="3" fontId="41" fillId="0" borderId="23" xfId="0" applyNumberFormat="1" applyFont="1" applyFill="1" applyBorder="1" applyAlignment="1">
      <alignment horizontal="center" vertical="center" wrapText="1"/>
    </xf>
    <xf numFmtId="0" fontId="39" fillId="0" borderId="38" xfId="0" applyFont="1" applyFill="1" applyBorder="1" applyAlignment="1">
      <alignment vertical="center" wrapText="1"/>
    </xf>
    <xf numFmtId="0" fontId="39" fillId="0" borderId="39" xfId="0" applyFont="1" applyFill="1" applyBorder="1" applyAlignment="1">
      <alignment horizontal="center" vertical="center" wrapText="1"/>
    </xf>
    <xf numFmtId="3" fontId="42" fillId="0" borderId="38" xfId="0" applyNumberFormat="1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vertical="center" wrapText="1"/>
    </xf>
    <xf numFmtId="0" fontId="39" fillId="0" borderId="19" xfId="0" applyFont="1" applyFill="1" applyBorder="1" applyAlignment="1">
      <alignment horizontal="center" vertical="center" wrapText="1"/>
    </xf>
    <xf numFmtId="3" fontId="42" fillId="0" borderId="26" xfId="0" applyNumberFormat="1" applyFont="1" applyFill="1" applyBorder="1" applyAlignment="1">
      <alignment horizontal="center" vertical="center"/>
    </xf>
    <xf numFmtId="3" fontId="42" fillId="0" borderId="23" xfId="100" applyNumberFormat="1" applyFont="1" applyFill="1" applyBorder="1" applyAlignment="1">
      <alignment horizontal="center" vertical="center" wrapText="1"/>
      <protection/>
    </xf>
    <xf numFmtId="3" fontId="42" fillId="0" borderId="21" xfId="100" applyNumberFormat="1" applyFont="1" applyFill="1" applyBorder="1" applyAlignment="1">
      <alignment horizontal="center" vertical="center" wrapText="1"/>
      <protection/>
    </xf>
    <xf numFmtId="3" fontId="39" fillId="0" borderId="19" xfId="0" applyNumberFormat="1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3" fontId="39" fillId="0" borderId="40" xfId="0" applyNumberFormat="1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3" fontId="39" fillId="0" borderId="23" xfId="0" applyNumberFormat="1" applyFont="1" applyFill="1" applyBorder="1" applyAlignment="1">
      <alignment horizontal="center" vertical="center" wrapText="1"/>
    </xf>
    <xf numFmtId="0" fontId="39" fillId="0" borderId="38" xfId="0" applyFont="1" applyFill="1" applyBorder="1" applyAlignment="1">
      <alignment horizontal="center" vertical="center" wrapText="1"/>
    </xf>
    <xf numFmtId="3" fontId="39" fillId="0" borderId="38" xfId="0" applyNumberFormat="1" applyFont="1" applyFill="1" applyBorder="1" applyAlignment="1">
      <alignment horizontal="center" vertical="center" wrapText="1"/>
    </xf>
    <xf numFmtId="0" fontId="39" fillId="0" borderId="41" xfId="0" applyFont="1" applyFill="1" applyBorder="1" applyAlignment="1">
      <alignment vertical="center" wrapText="1"/>
    </xf>
    <xf numFmtId="0" fontId="39" fillId="0" borderId="42" xfId="0" applyFont="1" applyFill="1" applyBorder="1" applyAlignment="1">
      <alignment horizontal="center" vertical="center" wrapText="1"/>
    </xf>
    <xf numFmtId="3" fontId="39" fillId="0" borderId="42" xfId="0" applyNumberFormat="1" applyFont="1" applyFill="1" applyBorder="1" applyAlignment="1">
      <alignment horizontal="center" vertical="center" wrapText="1"/>
    </xf>
    <xf numFmtId="3" fontId="39" fillId="0" borderId="41" xfId="0" applyNumberFormat="1" applyFont="1" applyFill="1" applyBorder="1" applyAlignment="1">
      <alignment horizontal="center" vertical="center" wrapText="1"/>
    </xf>
    <xf numFmtId="3" fontId="39" fillId="0" borderId="26" xfId="0" applyNumberFormat="1" applyFont="1" applyFill="1" applyBorder="1" applyAlignment="1">
      <alignment horizontal="center" vertical="top" wrapText="1"/>
    </xf>
    <xf numFmtId="3" fontId="42" fillId="0" borderId="23" xfId="100" applyNumberFormat="1" applyFont="1" applyFill="1" applyBorder="1" applyAlignment="1">
      <alignment horizontal="center" vertical="center"/>
      <protection/>
    </xf>
    <xf numFmtId="3" fontId="0" fillId="0" borderId="23" xfId="100" applyNumberFormat="1" applyFont="1" applyFill="1" applyBorder="1" applyAlignment="1">
      <alignment horizontal="center" vertical="center"/>
      <protection/>
    </xf>
    <xf numFmtId="3" fontId="0" fillId="0" borderId="23" xfId="100" applyNumberFormat="1" applyFont="1" applyFill="1" applyBorder="1" applyAlignment="1">
      <alignment horizontal="center" vertical="center"/>
      <protection/>
    </xf>
    <xf numFmtId="3" fontId="0" fillId="0" borderId="23" xfId="100" applyNumberFormat="1" applyFont="1" applyFill="1" applyBorder="1" applyAlignment="1">
      <alignment horizontal="center"/>
      <protection/>
    </xf>
    <xf numFmtId="3" fontId="39" fillId="0" borderId="23" xfId="0" applyNumberFormat="1" applyFont="1" applyFill="1" applyBorder="1" applyAlignment="1">
      <alignment horizontal="center" vertical="top" wrapText="1"/>
    </xf>
    <xf numFmtId="3" fontId="39" fillId="0" borderId="38" xfId="0" applyNumberFormat="1" applyFont="1" applyFill="1" applyBorder="1" applyAlignment="1">
      <alignment horizontal="center" vertical="top" wrapText="1"/>
    </xf>
    <xf numFmtId="3" fontId="38" fillId="0" borderId="19" xfId="0" applyNumberFormat="1" applyFont="1" applyFill="1" applyBorder="1" applyAlignment="1">
      <alignment horizontal="center" vertical="center" wrapText="1"/>
    </xf>
    <xf numFmtId="3" fontId="39" fillId="0" borderId="36" xfId="0" applyNumberFormat="1" applyFont="1" applyFill="1" applyBorder="1" applyAlignment="1">
      <alignment horizontal="center" vertical="center" wrapText="1"/>
    </xf>
    <xf numFmtId="3" fontId="39" fillId="0" borderId="29" xfId="0" applyNumberFormat="1" applyFont="1" applyFill="1" applyBorder="1" applyAlignment="1">
      <alignment horizontal="center" vertical="center" wrapText="1"/>
    </xf>
    <xf numFmtId="3" fontId="39" fillId="0" borderId="37" xfId="0" applyNumberFormat="1" applyFont="1" applyFill="1" applyBorder="1" applyAlignment="1">
      <alignment horizontal="center" vertical="center" wrapText="1"/>
    </xf>
    <xf numFmtId="3" fontId="39" fillId="0" borderId="31" xfId="0" applyNumberFormat="1" applyFont="1" applyFill="1" applyBorder="1" applyAlignment="1">
      <alignment horizontal="center" vertical="center" wrapText="1"/>
    </xf>
    <xf numFmtId="3" fontId="43" fillId="0" borderId="0" xfId="69" applyNumberFormat="1" applyFont="1" applyFill="1" applyBorder="1" applyAlignment="1">
      <alignment horizontal="center" vertical="center" wrapText="1"/>
      <protection/>
    </xf>
    <xf numFmtId="3" fontId="43" fillId="0" borderId="27" xfId="69" applyNumberFormat="1" applyFont="1" applyFill="1" applyBorder="1" applyAlignment="1">
      <alignment horizontal="center" vertical="center" wrapText="1"/>
      <protection/>
    </xf>
    <xf numFmtId="3" fontId="43" fillId="0" borderId="37" xfId="69" applyNumberFormat="1" applyFont="1" applyFill="1" applyBorder="1" applyAlignment="1">
      <alignment vertical="center" wrapText="1"/>
      <protection/>
    </xf>
    <xf numFmtId="3" fontId="43" fillId="0" borderId="31" xfId="69" applyNumberFormat="1" applyFont="1" applyFill="1" applyBorder="1" applyAlignment="1">
      <alignment vertical="center" wrapText="1"/>
      <protection/>
    </xf>
    <xf numFmtId="3" fontId="43" fillId="0" borderId="39" xfId="69" applyNumberFormat="1" applyFont="1" applyFill="1" applyBorder="1" applyAlignment="1">
      <alignment horizontal="center" vertical="center" wrapText="1"/>
      <protection/>
    </xf>
    <xf numFmtId="3" fontId="43" fillId="0" borderId="35" xfId="69" applyNumberFormat="1" applyFont="1" applyFill="1" applyBorder="1" applyAlignment="1">
      <alignment horizontal="center" vertical="center" wrapText="1"/>
      <protection/>
    </xf>
    <xf numFmtId="3" fontId="38" fillId="0" borderId="25" xfId="0" applyNumberFormat="1" applyFont="1" applyFill="1" applyBorder="1" applyAlignment="1">
      <alignment horizontal="center" vertical="center" wrapText="1"/>
    </xf>
    <xf numFmtId="3" fontId="39" fillId="0" borderId="43" xfId="0" applyNumberFormat="1" applyFont="1" applyFill="1" applyBorder="1" applyAlignment="1">
      <alignment horizontal="center" vertical="center" wrapText="1"/>
    </xf>
    <xf numFmtId="3" fontId="0" fillId="0" borderId="37" xfId="100" applyNumberFormat="1" applyFont="1" applyFill="1" applyBorder="1" applyAlignment="1" quotePrefix="1">
      <alignment horizontal="center" vertical="center"/>
      <protection/>
    </xf>
    <xf numFmtId="3" fontId="0" fillId="0" borderId="39" xfId="100" applyNumberFormat="1" applyFont="1" applyFill="1" applyBorder="1" applyAlignment="1">
      <alignment horizontal="center" vertical="center"/>
      <protection/>
    </xf>
    <xf numFmtId="0" fontId="39" fillId="0" borderId="44" xfId="0" applyFont="1" applyFill="1" applyBorder="1" applyAlignment="1">
      <alignment vertical="center" wrapText="1"/>
    </xf>
    <xf numFmtId="0" fontId="39" fillId="0" borderId="44" xfId="0" applyFont="1" applyFill="1" applyBorder="1" applyAlignment="1">
      <alignment horizontal="center" vertical="center" wrapText="1"/>
    </xf>
    <xf numFmtId="3" fontId="39" fillId="0" borderId="45" xfId="0" applyNumberFormat="1" applyFont="1" applyFill="1" applyBorder="1" applyAlignment="1">
      <alignment horizontal="center" vertical="center" wrapText="1"/>
    </xf>
    <xf numFmtId="3" fontId="39" fillId="0" borderId="21" xfId="0" applyNumberFormat="1" applyFont="1" applyFill="1" applyBorder="1" applyAlignment="1">
      <alignment horizontal="center" vertical="center" wrapText="1"/>
    </xf>
    <xf numFmtId="3" fontId="38" fillId="0" borderId="46" xfId="0" applyNumberFormat="1" applyFont="1" applyFill="1" applyBorder="1" applyAlignment="1">
      <alignment horizontal="center" vertical="center" wrapText="1"/>
    </xf>
    <xf numFmtId="3" fontId="38" fillId="0" borderId="19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4" fontId="44" fillId="0" borderId="0" xfId="102" applyNumberFormat="1" applyFont="1" applyFill="1" applyBorder="1" applyAlignment="1">
      <alignment horizontal="right" vertical="top" wrapText="1"/>
      <protection/>
    </xf>
    <xf numFmtId="0" fontId="42" fillId="0" borderId="0" xfId="0" applyFont="1" applyAlignment="1">
      <alignment/>
    </xf>
    <xf numFmtId="4" fontId="44" fillId="0" borderId="0" xfId="98" applyNumberFormat="1" applyFont="1" applyFill="1" applyBorder="1" applyAlignment="1">
      <alignment horizontal="right" vertical="top" wrapText="1"/>
      <protection/>
    </xf>
    <xf numFmtId="3" fontId="0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166" fontId="44" fillId="0" borderId="0" xfId="103" applyNumberFormat="1" applyFont="1" applyFill="1" applyBorder="1" applyAlignment="1">
      <alignment horizontal="right" vertical="top" wrapText="1"/>
      <protection/>
    </xf>
    <xf numFmtId="166" fontId="0" fillId="0" borderId="0" xfId="0" applyNumberFormat="1" applyFont="1" applyAlignment="1">
      <alignment/>
    </xf>
    <xf numFmtId="0" fontId="45" fillId="0" borderId="0" xfId="0" applyFont="1" applyAlignment="1">
      <alignment/>
    </xf>
    <xf numFmtId="0" fontId="0" fillId="0" borderId="0" xfId="99">
      <alignment/>
      <protection/>
    </xf>
    <xf numFmtId="0" fontId="0" fillId="0" borderId="0" xfId="99" applyAlignment="1">
      <alignment horizontal="right"/>
      <protection/>
    </xf>
    <xf numFmtId="0" fontId="46" fillId="0" borderId="0" xfId="99" applyFont="1" applyFill="1">
      <alignment/>
      <protection/>
    </xf>
    <xf numFmtId="0" fontId="47" fillId="0" borderId="0" xfId="99" applyFont="1">
      <alignment/>
      <protection/>
    </xf>
    <xf numFmtId="0" fontId="47" fillId="0" borderId="0" xfId="99" applyFont="1" applyAlignment="1">
      <alignment horizontal="left"/>
      <protection/>
    </xf>
    <xf numFmtId="0" fontId="42" fillId="0" borderId="0" xfId="99" applyFont="1" applyFill="1" applyBorder="1">
      <alignment/>
      <protection/>
    </xf>
    <xf numFmtId="0" fontId="49" fillId="0" borderId="0" xfId="99" applyFont="1" applyFill="1" applyAlignment="1">
      <alignment horizontal="left" wrapText="1"/>
      <protection/>
    </xf>
    <xf numFmtId="0" fontId="47" fillId="0" borderId="0" xfId="99" applyFont="1" applyFill="1" applyAlignment="1">
      <alignment/>
      <protection/>
    </xf>
    <xf numFmtId="0" fontId="0" fillId="0" borderId="0" xfId="99" applyFont="1">
      <alignment/>
      <protection/>
    </xf>
    <xf numFmtId="0" fontId="50" fillId="0" borderId="19" xfId="99" applyFont="1" applyFill="1" applyBorder="1" applyAlignment="1">
      <alignment horizontal="center" wrapText="1"/>
      <protection/>
    </xf>
    <xf numFmtId="0" fontId="50" fillId="0" borderId="19" xfId="99" applyFont="1" applyFill="1" applyBorder="1" applyAlignment="1">
      <alignment vertical="top" wrapText="1"/>
      <protection/>
    </xf>
    <xf numFmtId="0" fontId="50" fillId="0" borderId="19" xfId="99" applyFont="1" applyFill="1" applyBorder="1" applyAlignment="1">
      <alignment horizontal="left" wrapText="1" indent="1"/>
      <protection/>
    </xf>
    <xf numFmtId="0" fontId="53" fillId="0" borderId="19" xfId="99" applyFont="1" applyFill="1" applyBorder="1" applyAlignment="1">
      <alignment horizontal="left" wrapText="1"/>
      <protection/>
    </xf>
    <xf numFmtId="0" fontId="50" fillId="0" borderId="19" xfId="99" applyFont="1" applyBorder="1" applyAlignment="1">
      <alignment vertical="top" wrapText="1"/>
      <protection/>
    </xf>
    <xf numFmtId="0" fontId="51" fillId="0" borderId="19" xfId="99" applyFont="1" applyBorder="1" applyAlignment="1" quotePrefix="1">
      <alignment horizontal="left" wrapText="1"/>
      <protection/>
    </xf>
    <xf numFmtId="167" fontId="32" fillId="0" borderId="19" xfId="119" applyNumberFormat="1" applyFont="1" applyBorder="1" applyAlignment="1">
      <alignment vertical="center" wrapText="1"/>
    </xf>
    <xf numFmtId="167" fontId="54" fillId="0" borderId="19" xfId="119" applyNumberFormat="1" applyFont="1" applyBorder="1" applyAlignment="1">
      <alignment vertical="center" wrapText="1"/>
    </xf>
    <xf numFmtId="0" fontId="55" fillId="0" borderId="19" xfId="99" applyFont="1" applyBorder="1" applyAlignment="1">
      <alignment wrapText="1"/>
      <protection/>
    </xf>
    <xf numFmtId="167" fontId="33" fillId="0" borderId="19" xfId="119" applyNumberFormat="1" applyFont="1" applyBorder="1" applyAlignment="1">
      <alignment vertical="center" wrapText="1"/>
    </xf>
    <xf numFmtId="167" fontId="31" fillId="0" borderId="19" xfId="119" applyNumberFormat="1" applyFont="1" applyBorder="1" applyAlignment="1">
      <alignment vertical="center" wrapText="1"/>
    </xf>
    <xf numFmtId="167" fontId="0" fillId="0" borderId="0" xfId="99" applyNumberFormat="1">
      <alignment/>
      <protection/>
    </xf>
    <xf numFmtId="0" fontId="51" fillId="0" borderId="19" xfId="99" applyFont="1" applyBorder="1" applyAlignment="1">
      <alignment wrapText="1"/>
      <protection/>
    </xf>
    <xf numFmtId="168" fontId="33" fillId="0" borderId="19" xfId="119" applyNumberFormat="1" applyFont="1" applyBorder="1" applyAlignment="1">
      <alignment vertical="center" wrapText="1"/>
    </xf>
    <xf numFmtId="168" fontId="31" fillId="0" borderId="19" xfId="119" applyNumberFormat="1" applyFont="1" applyBorder="1" applyAlignment="1">
      <alignment vertical="center" wrapText="1"/>
    </xf>
    <xf numFmtId="0" fontId="50" fillId="0" borderId="19" xfId="99" applyFont="1" applyBorder="1" applyAlignment="1">
      <alignment wrapText="1"/>
      <protection/>
    </xf>
    <xf numFmtId="167" fontId="33" fillId="0" borderId="19" xfId="119" applyNumberFormat="1" applyFont="1" applyFill="1" applyBorder="1" applyAlignment="1">
      <alignment vertical="center" wrapText="1"/>
    </xf>
    <xf numFmtId="167" fontId="37" fillId="0" borderId="19" xfId="119" applyNumberFormat="1" applyFont="1" applyBorder="1" applyAlignment="1">
      <alignment vertical="center" wrapText="1"/>
    </xf>
    <xf numFmtId="0" fontId="51" fillId="0" borderId="19" xfId="99" applyFont="1" applyBorder="1" applyAlignment="1">
      <alignment vertical="top" wrapText="1"/>
      <protection/>
    </xf>
    <xf numFmtId="0" fontId="53" fillId="0" borderId="19" xfId="99" applyFont="1" applyBorder="1" applyAlignment="1" quotePrefix="1">
      <alignment horizontal="left" wrapText="1"/>
      <protection/>
    </xf>
    <xf numFmtId="0" fontId="11" fillId="0" borderId="0" xfId="99" applyFont="1">
      <alignment/>
      <protection/>
    </xf>
    <xf numFmtId="0" fontId="56" fillId="0" borderId="19" xfId="99" applyFont="1" applyBorder="1" applyAlignment="1">
      <alignment vertical="top" wrapText="1"/>
      <protection/>
    </xf>
    <xf numFmtId="14" fontId="51" fillId="0" borderId="19" xfId="99" applyNumberFormat="1" applyFont="1" applyFill="1" applyBorder="1" applyAlignment="1" quotePrefix="1">
      <alignment horizontal="left" vertical="top" wrapText="1"/>
      <protection/>
    </xf>
    <xf numFmtId="167" fontId="33" fillId="55" borderId="19" xfId="119" applyNumberFormat="1" applyFont="1" applyFill="1" applyBorder="1" applyAlignment="1">
      <alignment vertical="center" wrapText="1"/>
    </xf>
    <xf numFmtId="0" fontId="50" fillId="0" borderId="0" xfId="99" applyFont="1" applyBorder="1" applyAlignment="1">
      <alignment vertical="top" wrapText="1"/>
      <protection/>
    </xf>
    <xf numFmtId="14" fontId="51" fillId="0" borderId="0" xfId="99" applyNumberFormat="1" applyFont="1" applyFill="1" applyBorder="1" applyAlignment="1">
      <alignment horizontal="center" vertical="top" wrapText="1"/>
      <protection/>
    </xf>
    <xf numFmtId="167" fontId="41" fillId="0" borderId="0" xfId="119" applyNumberFormat="1" applyFont="1" applyBorder="1" applyAlignment="1">
      <alignment vertical="center" wrapText="1"/>
    </xf>
    <xf numFmtId="167" fontId="0" fillId="0" borderId="0" xfId="119" applyNumberFormat="1" applyFont="1" applyBorder="1" applyAlignment="1">
      <alignment vertical="center" wrapText="1"/>
    </xf>
    <xf numFmtId="167" fontId="5" fillId="0" borderId="0" xfId="119" applyNumberFormat="1" applyFont="1" applyBorder="1" applyAlignment="1">
      <alignment vertical="center" wrapText="1"/>
    </xf>
    <xf numFmtId="14" fontId="57" fillId="0" borderId="0" xfId="99" applyNumberFormat="1" applyFont="1" applyFill="1" applyBorder="1" applyAlignment="1">
      <alignment horizontal="center" vertical="top" wrapText="1"/>
      <protection/>
    </xf>
    <xf numFmtId="167" fontId="40" fillId="0" borderId="0" xfId="119" applyNumberFormat="1" applyFont="1" applyBorder="1" applyAlignment="1">
      <alignment vertical="center" wrapText="1"/>
    </xf>
    <xf numFmtId="167" fontId="41" fillId="0" borderId="0" xfId="119" applyNumberFormat="1" applyFont="1" applyFill="1" applyBorder="1" applyAlignment="1">
      <alignment vertical="center" wrapText="1"/>
    </xf>
    <xf numFmtId="0" fontId="0" fillId="0" borderId="0" xfId="99" applyFill="1">
      <alignment/>
      <protection/>
    </xf>
    <xf numFmtId="0" fontId="75" fillId="0" borderId="0" xfId="0" applyFont="1" applyAlignment="1">
      <alignment horizontal="right" vertical="center"/>
    </xf>
    <xf numFmtId="0" fontId="2" fillId="0" borderId="0" xfId="85" applyAlignment="1" applyProtection="1">
      <alignment horizontal="right" vertical="center"/>
      <protection/>
    </xf>
    <xf numFmtId="0" fontId="39" fillId="0" borderId="47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right"/>
    </xf>
    <xf numFmtId="0" fontId="39" fillId="0" borderId="0" xfId="0" applyFont="1" applyAlignment="1" quotePrefix="1">
      <alignment horizontal="center"/>
    </xf>
    <xf numFmtId="0" fontId="39" fillId="0" borderId="0" xfId="0" applyFont="1" applyAlignment="1">
      <alignment horizontal="center"/>
    </xf>
    <xf numFmtId="0" fontId="39" fillId="0" borderId="38" xfId="0" applyFont="1" applyBorder="1" applyAlignment="1">
      <alignment horizontal="center" vertical="top" wrapText="1"/>
    </xf>
    <xf numFmtId="0" fontId="48" fillId="0" borderId="0" xfId="99" applyFont="1" applyFill="1" applyAlignment="1">
      <alignment horizontal="center" wrapText="1"/>
      <protection/>
    </xf>
    <xf numFmtId="0" fontId="39" fillId="0" borderId="0" xfId="0" applyFont="1" applyFill="1" applyAlignment="1" quotePrefix="1">
      <alignment horizontal="left"/>
    </xf>
    <xf numFmtId="0" fontId="39" fillId="0" borderId="0" xfId="0" applyFont="1" applyFill="1" applyAlignment="1">
      <alignment/>
    </xf>
    <xf numFmtId="0" fontId="50" fillId="0" borderId="19" xfId="99" applyFont="1" applyFill="1" applyBorder="1" applyAlignment="1">
      <alignment horizontal="center" wrapText="1"/>
      <protection/>
    </xf>
    <xf numFmtId="2" fontId="51" fillId="0" borderId="19" xfId="99" applyNumberFormat="1" applyFont="1" applyFill="1" applyBorder="1" applyAlignment="1">
      <alignment horizontal="center" vertical="top" wrapText="1"/>
      <protection/>
    </xf>
    <xf numFmtId="2" fontId="52" fillId="0" borderId="19" xfId="99" applyNumberFormat="1" applyFont="1" applyFill="1" applyBorder="1" applyAlignment="1">
      <alignment horizontal="center" vertical="top" wrapText="1"/>
      <protection/>
    </xf>
    <xf numFmtId="2" fontId="51" fillId="0" borderId="19" xfId="99" applyNumberFormat="1" applyFont="1" applyFill="1" applyBorder="1" applyAlignment="1">
      <alignment horizontal="center" vertical="top"/>
      <protection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te" xfId="70"/>
    <cellStyle name="Note 2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_1000(06)" xfId="98"/>
    <cellStyle name="Обычный_ДЗО Формы финотчетности Сам" xfId="99"/>
    <cellStyle name="Обычный_Ф 1,2,3,4, без переоценки" xfId="100"/>
    <cellStyle name="Обычный_ф2(11)" xfId="101"/>
    <cellStyle name="Обычный_ф3 (02)" xfId="102"/>
    <cellStyle name="Обычный_ф3(11)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Стиль 1" xfId="109"/>
    <cellStyle name="Текст предупреждения" xfId="110"/>
    <cellStyle name="Comma" xfId="111"/>
    <cellStyle name="Comma [0]" xfId="112"/>
    <cellStyle name="Финансовый 2" xfId="113"/>
    <cellStyle name="Финансовый 2 2" xfId="114"/>
    <cellStyle name="Финансовый 3" xfId="115"/>
    <cellStyle name="Финансовый 3 2" xfId="116"/>
    <cellStyle name="Финансовый 4" xfId="117"/>
    <cellStyle name="Финансовый 4 2" xfId="118"/>
    <cellStyle name="Финансовый_Ф 1,2,3,4, без переоценки" xfId="119"/>
    <cellStyle name="Хороший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l:37386494.0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l:37386494.0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jl:37386494.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F84"/>
  <sheetViews>
    <sheetView zoomScalePageLayoutView="0" workbookViewId="0" topLeftCell="A1">
      <selection activeCell="D45" sqref="D45"/>
    </sheetView>
  </sheetViews>
  <sheetFormatPr defaultColWidth="9.00390625" defaultRowHeight="12.75"/>
  <cols>
    <col min="1" max="1" width="4.625" style="0" customWidth="1"/>
    <col min="2" max="2" width="55.25390625" style="0" customWidth="1"/>
    <col min="3" max="3" width="10.00390625" style="0" customWidth="1"/>
    <col min="4" max="4" width="25.875" style="0" customWidth="1"/>
    <col min="5" max="5" width="25.125" style="0" customWidth="1"/>
    <col min="6" max="6" width="19.25390625" style="0" bestFit="1" customWidth="1"/>
  </cols>
  <sheetData>
    <row r="2" spans="4:5" ht="12.75">
      <c r="D2" s="191" t="s">
        <v>0</v>
      </c>
      <c r="E2" s="191"/>
    </row>
    <row r="3" spans="4:5" ht="12.75">
      <c r="D3" s="192" t="s">
        <v>1</v>
      </c>
      <c r="E3" s="192"/>
    </row>
    <row r="4" spans="4:5" ht="12.75">
      <c r="D4" s="191" t="s">
        <v>2</v>
      </c>
      <c r="E4" s="191"/>
    </row>
    <row r="5" spans="3:5" ht="12.75">
      <c r="C5" s="1"/>
      <c r="D5" s="191" t="s">
        <v>3</v>
      </c>
      <c r="E5" s="191"/>
    </row>
    <row r="6" spans="3:5" ht="12.75">
      <c r="C6" s="1"/>
      <c r="D6" s="1"/>
      <c r="E6" s="1"/>
    </row>
    <row r="7" spans="3:5" ht="12.75">
      <c r="C7" s="1"/>
      <c r="D7" s="1"/>
      <c r="E7" s="2" t="s">
        <v>4</v>
      </c>
    </row>
    <row r="8" spans="2:6" ht="15.75">
      <c r="B8" s="3" t="s">
        <v>5</v>
      </c>
      <c r="C8" s="4"/>
      <c r="D8" s="4"/>
      <c r="E8" s="4"/>
      <c r="F8" s="4"/>
    </row>
    <row r="9" spans="2:6" ht="15.75">
      <c r="B9" s="3"/>
      <c r="C9" s="4"/>
      <c r="D9" s="4"/>
      <c r="E9" s="4"/>
      <c r="F9" s="4"/>
    </row>
    <row r="10" spans="2:6" ht="15.75">
      <c r="B10" s="5" t="s">
        <v>67</v>
      </c>
      <c r="C10" s="6"/>
      <c r="D10" s="4"/>
      <c r="E10" s="4"/>
      <c r="F10" s="4"/>
    </row>
    <row r="11" spans="2:6" ht="15.75">
      <c r="B11" s="7"/>
      <c r="C11" s="4"/>
      <c r="D11" s="4"/>
      <c r="E11" s="4"/>
      <c r="F11" s="4"/>
    </row>
    <row r="12" spans="2:6" ht="7.5" customHeight="1">
      <c r="B12" s="4"/>
      <c r="C12" s="4"/>
      <c r="D12" s="4"/>
      <c r="E12" s="4"/>
      <c r="F12" s="4"/>
    </row>
    <row r="13" spans="2:6" ht="15" customHeight="1">
      <c r="B13" s="4"/>
      <c r="C13" s="4"/>
      <c r="D13" s="4"/>
      <c r="E13" s="8" t="s">
        <v>6</v>
      </c>
      <c r="F13" s="4"/>
    </row>
    <row r="14" spans="2:6" ht="1.5" customHeight="1">
      <c r="B14" s="4"/>
      <c r="C14" s="4"/>
      <c r="D14" s="4"/>
      <c r="E14" s="4"/>
      <c r="F14" s="4"/>
    </row>
    <row r="15" spans="2:6" ht="15.75" thickBot="1">
      <c r="B15" s="4"/>
      <c r="C15" s="4"/>
      <c r="D15" s="4"/>
      <c r="E15" s="4"/>
      <c r="F15" s="4"/>
    </row>
    <row r="16" spans="2:6" ht="32.25" thickBot="1">
      <c r="B16" s="9" t="s">
        <v>7</v>
      </c>
      <c r="C16" s="10" t="s">
        <v>8</v>
      </c>
      <c r="D16" s="10" t="s">
        <v>9</v>
      </c>
      <c r="E16" s="10" t="s">
        <v>10</v>
      </c>
      <c r="F16" s="4"/>
    </row>
    <row r="17" spans="2:6" ht="19.5" customHeight="1" thickBot="1">
      <c r="B17" s="11" t="s">
        <v>11</v>
      </c>
      <c r="C17" s="12"/>
      <c r="D17" s="13"/>
      <c r="E17" s="13"/>
      <c r="F17" s="4"/>
    </row>
    <row r="18" spans="2:6" ht="33" customHeight="1" thickBot="1">
      <c r="B18" s="11" t="s">
        <v>12</v>
      </c>
      <c r="C18" s="12">
        <v>10</v>
      </c>
      <c r="D18" s="14">
        <v>1900173.8143900002</v>
      </c>
      <c r="E18" s="15">
        <v>1021554.4450399999</v>
      </c>
      <c r="F18" s="4"/>
    </row>
    <row r="19" spans="2:6" ht="32.25" customHeight="1" thickBot="1">
      <c r="B19" s="11" t="s">
        <v>13</v>
      </c>
      <c r="C19" s="12">
        <v>11</v>
      </c>
      <c r="D19" s="16"/>
      <c r="E19" s="16"/>
      <c r="F19" s="4"/>
    </row>
    <row r="20" spans="2:6" ht="17.25" customHeight="1" thickBot="1">
      <c r="B20" s="11" t="s">
        <v>14</v>
      </c>
      <c r="C20" s="12">
        <v>12</v>
      </c>
      <c r="D20" s="16"/>
      <c r="E20" s="16"/>
      <c r="F20" s="4"/>
    </row>
    <row r="21" spans="2:6" ht="44.25" customHeight="1" thickBot="1">
      <c r="B21" s="11" t="s">
        <v>15</v>
      </c>
      <c r="C21" s="12">
        <v>13</v>
      </c>
      <c r="D21" s="16"/>
      <c r="E21" s="16"/>
      <c r="F21" s="17"/>
    </row>
    <row r="22" spans="2:6" ht="24.75" customHeight="1" thickBot="1">
      <c r="B22" s="11" t="s">
        <v>16</v>
      </c>
      <c r="C22" s="12">
        <v>14</v>
      </c>
      <c r="D22" s="16"/>
      <c r="E22" s="16"/>
      <c r="F22" s="4"/>
    </row>
    <row r="23" spans="2:6" ht="22.5" customHeight="1" thickBot="1">
      <c r="B23" s="11" t="s">
        <v>17</v>
      </c>
      <c r="C23" s="12">
        <v>15</v>
      </c>
      <c r="D23" s="16"/>
      <c r="E23" s="16"/>
      <c r="F23" s="4"/>
    </row>
    <row r="24" spans="2:6" ht="32.25" thickBot="1">
      <c r="B24" s="11" t="s">
        <v>18</v>
      </c>
      <c r="C24" s="12">
        <v>16</v>
      </c>
      <c r="D24" s="16">
        <v>1053236.5338599999</v>
      </c>
      <c r="E24" s="16">
        <v>917962.89652</v>
      </c>
      <c r="F24" s="4"/>
    </row>
    <row r="25" spans="2:6" ht="32.25" customHeight="1" thickBot="1">
      <c r="B25" s="11" t="s">
        <v>19</v>
      </c>
      <c r="C25" s="12">
        <v>17</v>
      </c>
      <c r="D25" s="16">
        <v>0</v>
      </c>
      <c r="E25" s="16"/>
      <c r="F25" s="4"/>
    </row>
    <row r="26" spans="2:6" ht="27" customHeight="1" thickBot="1">
      <c r="B26" s="11" t="s">
        <v>20</v>
      </c>
      <c r="C26" s="12">
        <v>18</v>
      </c>
      <c r="D26" s="16">
        <v>167266.03147999998</v>
      </c>
      <c r="E26" s="16">
        <v>171439.50084999998</v>
      </c>
      <c r="F26" s="4"/>
    </row>
    <row r="27" spans="2:6" ht="30" customHeight="1" thickBot="1">
      <c r="B27" s="11" t="s">
        <v>21</v>
      </c>
      <c r="C27" s="12">
        <v>19</v>
      </c>
      <c r="D27" s="16">
        <v>583925.8797200001</v>
      </c>
      <c r="E27" s="16">
        <v>272720.67</v>
      </c>
      <c r="F27" s="4"/>
    </row>
    <row r="28" spans="2:6" ht="36" customHeight="1" thickBot="1">
      <c r="B28" s="11" t="s">
        <v>22</v>
      </c>
      <c r="C28" s="12">
        <v>100</v>
      </c>
      <c r="D28" s="19">
        <f>D18+D24+D25+D26+D27</f>
        <v>3704602.25945</v>
      </c>
      <c r="E28" s="19">
        <v>2383678</v>
      </c>
      <c r="F28" s="4"/>
    </row>
    <row r="29" spans="2:6" ht="34.5" customHeight="1" thickBot="1">
      <c r="B29" s="11" t="s">
        <v>23</v>
      </c>
      <c r="C29" s="12">
        <v>101</v>
      </c>
      <c r="D29" s="16"/>
      <c r="E29" s="16"/>
      <c r="F29" s="4"/>
    </row>
    <row r="30" spans="2:6" ht="23.25" customHeight="1" thickBot="1">
      <c r="B30" s="11" t="s">
        <v>24</v>
      </c>
      <c r="C30" s="12"/>
      <c r="D30" s="16"/>
      <c r="E30" s="16"/>
      <c r="F30" s="4"/>
    </row>
    <row r="31" spans="2:6" ht="33.75" customHeight="1" thickBot="1">
      <c r="B31" s="11" t="s">
        <v>13</v>
      </c>
      <c r="C31" s="12">
        <v>110</v>
      </c>
      <c r="D31" s="16"/>
      <c r="E31" s="16"/>
      <c r="F31" s="4"/>
    </row>
    <row r="32" spans="2:6" ht="22.5" customHeight="1" thickBot="1">
      <c r="B32" s="11" t="s">
        <v>14</v>
      </c>
      <c r="C32" s="12">
        <v>111</v>
      </c>
      <c r="D32" s="16"/>
      <c r="E32" s="16"/>
      <c r="F32" s="4"/>
    </row>
    <row r="33" spans="2:6" ht="38.25" customHeight="1" thickBot="1">
      <c r="B33" s="11" t="s">
        <v>15</v>
      </c>
      <c r="C33" s="12">
        <v>112</v>
      </c>
      <c r="D33" s="16"/>
      <c r="E33" s="16"/>
      <c r="F33" s="4"/>
    </row>
    <row r="34" spans="2:6" ht="25.5" customHeight="1" thickBot="1">
      <c r="B34" s="11" t="s">
        <v>16</v>
      </c>
      <c r="C34" s="12">
        <v>113</v>
      </c>
      <c r="D34" s="16"/>
      <c r="E34" s="16"/>
      <c r="F34" s="4"/>
    </row>
    <row r="35" spans="2:6" ht="23.25" customHeight="1" thickBot="1">
      <c r="B35" s="11" t="s">
        <v>25</v>
      </c>
      <c r="C35" s="12">
        <v>114</v>
      </c>
      <c r="D35" s="16"/>
      <c r="E35" s="16"/>
      <c r="F35" s="4"/>
    </row>
    <row r="36" spans="2:6" ht="38.25" customHeight="1" thickBot="1">
      <c r="B36" s="11" t="s">
        <v>26</v>
      </c>
      <c r="C36" s="12">
        <v>115</v>
      </c>
      <c r="D36" s="16"/>
      <c r="E36" s="16"/>
      <c r="F36" s="4"/>
    </row>
    <row r="37" spans="2:6" ht="37.5" customHeight="1" thickBot="1">
      <c r="B37" s="11" t="s">
        <v>27</v>
      </c>
      <c r="C37" s="12">
        <v>116</v>
      </c>
      <c r="D37" s="16"/>
      <c r="E37" s="16"/>
      <c r="F37" s="4"/>
    </row>
    <row r="38" spans="2:6" ht="18.75" customHeight="1" thickBot="1">
      <c r="B38" s="11" t="s">
        <v>28</v>
      </c>
      <c r="C38" s="12">
        <v>117</v>
      </c>
      <c r="D38" s="16"/>
      <c r="E38" s="16"/>
      <c r="F38" s="4"/>
    </row>
    <row r="39" spans="2:6" ht="21" customHeight="1" thickBot="1">
      <c r="B39" s="11" t="s">
        <v>29</v>
      </c>
      <c r="C39" s="12">
        <v>118</v>
      </c>
      <c r="D39" s="20">
        <v>52884242.69384</v>
      </c>
      <c r="E39" s="20">
        <v>53295917.76872999</v>
      </c>
      <c r="F39" s="4"/>
    </row>
    <row r="40" spans="2:6" ht="21" customHeight="1" thickBot="1">
      <c r="B40" s="11" t="s">
        <v>30</v>
      </c>
      <c r="C40" s="12">
        <v>119</v>
      </c>
      <c r="D40" s="16"/>
      <c r="E40" s="16"/>
      <c r="F40" s="4"/>
    </row>
    <row r="41" spans="2:6" ht="21.75" customHeight="1" thickBot="1">
      <c r="B41" s="11" t="s">
        <v>31</v>
      </c>
      <c r="C41" s="12">
        <v>120</v>
      </c>
      <c r="D41" s="16"/>
      <c r="E41" s="16"/>
      <c r="F41" s="4"/>
    </row>
    <row r="42" spans="2:6" ht="21.75" customHeight="1" thickBot="1">
      <c r="B42" s="11" t="s">
        <v>32</v>
      </c>
      <c r="C42" s="12">
        <v>121</v>
      </c>
      <c r="D42" s="16">
        <v>256146.77906</v>
      </c>
      <c r="E42" s="16">
        <v>272259.92299</v>
      </c>
      <c r="F42" s="4"/>
    </row>
    <row r="43" spans="2:6" ht="21.75" customHeight="1" thickBot="1">
      <c r="B43" s="11" t="s">
        <v>33</v>
      </c>
      <c r="C43" s="12">
        <v>122</v>
      </c>
      <c r="D43" s="16"/>
      <c r="E43" s="16"/>
      <c r="F43" s="4"/>
    </row>
    <row r="44" spans="2:6" ht="30" customHeight="1" thickBot="1">
      <c r="B44" s="11" t="s">
        <v>34</v>
      </c>
      <c r="C44" s="12">
        <v>123</v>
      </c>
      <c r="D44" s="16">
        <v>780701.63174</v>
      </c>
      <c r="E44" s="16">
        <v>622946</v>
      </c>
      <c r="F44" s="4"/>
    </row>
    <row r="45" spans="2:6" ht="41.25" customHeight="1" thickBot="1">
      <c r="B45" s="11" t="s">
        <v>35</v>
      </c>
      <c r="C45" s="12">
        <v>200</v>
      </c>
      <c r="D45" s="19">
        <f>D39+D42+D44</f>
        <v>53921091.10463999</v>
      </c>
      <c r="E45" s="19">
        <v>54191124</v>
      </c>
      <c r="F45" s="4"/>
    </row>
    <row r="46" spans="2:6" ht="34.5" customHeight="1" thickBot="1">
      <c r="B46" s="22" t="s">
        <v>36</v>
      </c>
      <c r="C46" s="10"/>
      <c r="D46" s="23">
        <f>D28+D45</f>
        <v>57625693.364089996</v>
      </c>
      <c r="E46" s="23">
        <f>E28+E45</f>
        <v>56574802</v>
      </c>
      <c r="F46" s="24"/>
    </row>
    <row r="47" spans="2:6" ht="39" customHeight="1" thickBot="1">
      <c r="B47" s="22" t="s">
        <v>37</v>
      </c>
      <c r="C47" s="10" t="s">
        <v>8</v>
      </c>
      <c r="D47" s="25" t="s">
        <v>9</v>
      </c>
      <c r="E47" s="25" t="s">
        <v>10</v>
      </c>
      <c r="F47" s="4"/>
    </row>
    <row r="48" spans="2:6" ht="21" customHeight="1" thickBot="1">
      <c r="B48" s="11" t="s">
        <v>38</v>
      </c>
      <c r="C48" s="12"/>
      <c r="D48" s="16"/>
      <c r="E48" s="16"/>
      <c r="F48" s="4"/>
    </row>
    <row r="49" spans="2:6" ht="20.25" customHeight="1" thickBot="1">
      <c r="B49" s="11" t="s">
        <v>39</v>
      </c>
      <c r="C49" s="12">
        <v>210</v>
      </c>
      <c r="D49" s="16"/>
      <c r="E49" s="16"/>
      <c r="F49" s="4"/>
    </row>
    <row r="50" spans="2:6" ht="22.5" customHeight="1" thickBot="1">
      <c r="B50" s="11" t="s">
        <v>14</v>
      </c>
      <c r="C50" s="12">
        <v>211</v>
      </c>
      <c r="D50" s="16"/>
      <c r="E50" s="16"/>
      <c r="F50" s="4"/>
    </row>
    <row r="51" spans="2:6" ht="26.25" customHeight="1" thickBot="1">
      <c r="B51" s="11" t="s">
        <v>40</v>
      </c>
      <c r="C51" s="12">
        <v>212</v>
      </c>
      <c r="D51" s="16">
        <v>2080681.9061999999</v>
      </c>
      <c r="E51" s="16">
        <v>2003559.85772</v>
      </c>
      <c r="F51" s="4"/>
    </row>
    <row r="52" spans="2:6" ht="33" customHeight="1" thickBot="1">
      <c r="B52" s="11" t="s">
        <v>41</v>
      </c>
      <c r="C52" s="12">
        <v>213</v>
      </c>
      <c r="D52" s="16">
        <v>1096255.51667</v>
      </c>
      <c r="E52" s="16">
        <v>1144727</v>
      </c>
      <c r="F52" s="26"/>
    </row>
    <row r="53" spans="2:6" ht="21.75" customHeight="1" thickBot="1">
      <c r="B53" s="11" t="s">
        <v>42</v>
      </c>
      <c r="C53" s="12">
        <v>214</v>
      </c>
      <c r="D53" s="16">
        <v>48994.957</v>
      </c>
      <c r="E53" s="16">
        <v>48994.957</v>
      </c>
      <c r="F53" s="4"/>
    </row>
    <row r="54" spans="2:6" ht="30.75" customHeight="1" thickBot="1">
      <c r="B54" s="11" t="s">
        <v>43</v>
      </c>
      <c r="C54" s="12">
        <v>215</v>
      </c>
      <c r="D54" s="16">
        <v>14385.79336</v>
      </c>
      <c r="E54" s="16">
        <v>173784</v>
      </c>
      <c r="F54" s="4"/>
    </row>
    <row r="55" spans="2:6" ht="27.75" customHeight="1" thickBot="1">
      <c r="B55" s="11" t="s">
        <v>44</v>
      </c>
      <c r="C55" s="12">
        <v>216</v>
      </c>
      <c r="D55" s="16">
        <v>141216.82818</v>
      </c>
      <c r="E55" s="16">
        <v>28617.13381</v>
      </c>
      <c r="F55" s="4"/>
    </row>
    <row r="56" spans="2:6" ht="29.25" customHeight="1" thickBot="1">
      <c r="B56" s="11" t="s">
        <v>45</v>
      </c>
      <c r="C56" s="12">
        <v>217</v>
      </c>
      <c r="D56" s="16">
        <v>1020338.41736</v>
      </c>
      <c r="E56" s="16">
        <v>1243898.71699</v>
      </c>
      <c r="F56" s="4"/>
    </row>
    <row r="57" spans="2:6" ht="36" customHeight="1" thickBot="1">
      <c r="B57" s="11" t="s">
        <v>46</v>
      </c>
      <c r="C57" s="12">
        <v>300</v>
      </c>
      <c r="D57" s="19">
        <f>D51+D52+D53+D54+D55+D56</f>
        <v>4401873.41877</v>
      </c>
      <c r="E57" s="19">
        <f>E51+E52+E53+E54+E55+E56</f>
        <v>4643581.665519999</v>
      </c>
      <c r="F57" s="4"/>
    </row>
    <row r="58" spans="2:6" ht="37.5" customHeight="1" thickBot="1">
      <c r="B58" s="11" t="s">
        <v>47</v>
      </c>
      <c r="C58" s="12">
        <v>301</v>
      </c>
      <c r="D58" s="16"/>
      <c r="E58" s="16"/>
      <c r="F58" s="4"/>
    </row>
    <row r="59" spans="2:6" ht="28.5" customHeight="1" thickBot="1">
      <c r="B59" s="11" t="s">
        <v>48</v>
      </c>
      <c r="C59" s="12"/>
      <c r="D59" s="16"/>
      <c r="E59" s="16"/>
      <c r="F59" s="4"/>
    </row>
    <row r="60" spans="2:6" ht="21.75" customHeight="1" thickBot="1">
      <c r="B60" s="11" t="s">
        <v>39</v>
      </c>
      <c r="C60" s="12">
        <v>310</v>
      </c>
      <c r="D60" s="16">
        <v>19736441.473159995</v>
      </c>
      <c r="E60" s="16">
        <v>18755458</v>
      </c>
      <c r="F60" s="4"/>
    </row>
    <row r="61" spans="2:6" ht="27.75" customHeight="1" thickBot="1">
      <c r="B61" s="11" t="s">
        <v>14</v>
      </c>
      <c r="C61" s="12">
        <v>311</v>
      </c>
      <c r="D61" s="27"/>
      <c r="E61" s="25"/>
      <c r="F61" s="4"/>
    </row>
    <row r="62" spans="2:6" ht="24" customHeight="1" thickBot="1">
      <c r="B62" s="11" t="s">
        <v>49</v>
      </c>
      <c r="C62" s="28">
        <v>312</v>
      </c>
      <c r="D62" s="29"/>
      <c r="E62" s="30"/>
      <c r="F62" s="4"/>
    </row>
    <row r="63" spans="2:6" ht="39.75" customHeight="1" thickBot="1">
      <c r="B63" s="11" t="s">
        <v>50</v>
      </c>
      <c r="C63" s="12">
        <v>313</v>
      </c>
      <c r="D63" s="16"/>
      <c r="E63" s="16"/>
      <c r="F63" s="4"/>
    </row>
    <row r="64" spans="2:6" ht="29.25" customHeight="1" thickBot="1">
      <c r="B64" s="11" t="s">
        <v>51</v>
      </c>
      <c r="C64" s="12">
        <v>314</v>
      </c>
      <c r="D64" s="16">
        <v>35503.917</v>
      </c>
      <c r="E64" s="16">
        <v>35503.917</v>
      </c>
      <c r="F64" s="4"/>
    </row>
    <row r="65" spans="2:6" ht="33" customHeight="1" thickBot="1">
      <c r="B65" s="11" t="s">
        <v>52</v>
      </c>
      <c r="C65" s="12">
        <v>315</v>
      </c>
      <c r="D65" s="16">
        <v>4348494</v>
      </c>
      <c r="E65" s="16">
        <v>4348494</v>
      </c>
      <c r="F65" s="31"/>
    </row>
    <row r="66" spans="2:6" ht="24" customHeight="1" thickBot="1">
      <c r="B66" s="11" t="s">
        <v>53</v>
      </c>
      <c r="C66" s="12">
        <v>316</v>
      </c>
      <c r="D66" s="16">
        <v>1585016.9651300001</v>
      </c>
      <c r="E66" s="16">
        <v>1534671</v>
      </c>
      <c r="F66" s="4"/>
    </row>
    <row r="67" spans="2:6" ht="33.75" customHeight="1" thickBot="1">
      <c r="B67" s="11" t="s">
        <v>54</v>
      </c>
      <c r="C67" s="12">
        <v>400</v>
      </c>
      <c r="D67" s="19">
        <f>D60+D64+D65+D66</f>
        <v>25705456.355289996</v>
      </c>
      <c r="E67" s="19">
        <f>E60+E64+E65+E66</f>
        <v>24674126.917</v>
      </c>
      <c r="F67" s="17"/>
    </row>
    <row r="68" spans="2:6" ht="16.5" thickBot="1">
      <c r="B68" s="11" t="s">
        <v>55</v>
      </c>
      <c r="C68" s="12"/>
      <c r="D68" s="32"/>
      <c r="E68" s="32"/>
      <c r="F68" s="4"/>
    </row>
    <row r="69" spans="2:6" ht="24" customHeight="1" thickBot="1">
      <c r="B69" s="11" t="s">
        <v>56</v>
      </c>
      <c r="C69" s="12">
        <v>410</v>
      </c>
      <c r="D69" s="16">
        <v>1712761.7765</v>
      </c>
      <c r="E69" s="16">
        <v>1712761.7765</v>
      </c>
      <c r="F69" s="4"/>
    </row>
    <row r="70" spans="2:6" ht="26.25" customHeight="1" thickBot="1">
      <c r="B70" s="11" t="s">
        <v>57</v>
      </c>
      <c r="C70" s="12">
        <v>411</v>
      </c>
      <c r="D70" s="32"/>
      <c r="E70" s="32"/>
      <c r="F70" s="4"/>
    </row>
    <row r="71" spans="2:6" ht="29.25" customHeight="1" thickBot="1">
      <c r="B71" s="11" t="s">
        <v>58</v>
      </c>
      <c r="C71" s="12">
        <v>412</v>
      </c>
      <c r="D71" s="16">
        <v>-38923.5764</v>
      </c>
      <c r="E71" s="16">
        <v>-38923.5764</v>
      </c>
      <c r="F71" s="4"/>
    </row>
    <row r="72" spans="2:6" ht="33" customHeight="1" thickBot="1">
      <c r="B72" s="11" t="s">
        <v>59</v>
      </c>
      <c r="C72" s="12">
        <v>413</v>
      </c>
      <c r="D72" s="16">
        <v>12463569.73888</v>
      </c>
      <c r="E72" s="16">
        <v>12463583</v>
      </c>
      <c r="F72" s="31"/>
    </row>
    <row r="73" spans="2:6" ht="31.5" customHeight="1" thickBot="1">
      <c r="B73" s="11" t="s">
        <v>60</v>
      </c>
      <c r="C73" s="12">
        <v>414</v>
      </c>
      <c r="D73" s="16">
        <v>13380955.651120001</v>
      </c>
      <c r="E73" s="16">
        <v>13119672</v>
      </c>
      <c r="F73" s="17"/>
    </row>
    <row r="74" spans="2:6" ht="36.75" customHeight="1" thickBot="1">
      <c r="B74" s="11" t="s">
        <v>61</v>
      </c>
      <c r="C74" s="12">
        <v>420</v>
      </c>
      <c r="D74" s="32"/>
      <c r="E74" s="32"/>
      <c r="F74" s="4"/>
    </row>
    <row r="75" spans="2:6" ht="32.25" customHeight="1" thickBot="1">
      <c r="B75" s="11" t="s">
        <v>62</v>
      </c>
      <c r="C75" s="12">
        <v>421</v>
      </c>
      <c r="D75" s="33"/>
      <c r="E75" s="33"/>
      <c r="F75" s="4"/>
    </row>
    <row r="76" spans="2:6" ht="27.75" customHeight="1" thickBot="1">
      <c r="B76" s="11" t="s">
        <v>63</v>
      </c>
      <c r="C76" s="12">
        <v>500</v>
      </c>
      <c r="D76" s="34">
        <f>D69+D71+D72+D73</f>
        <v>27518363.590099998</v>
      </c>
      <c r="E76" s="34">
        <f>E69+E71+E72+E73</f>
        <v>27257093.2001</v>
      </c>
      <c r="F76" s="4"/>
    </row>
    <row r="77" spans="2:6" ht="36" customHeight="1" thickBot="1">
      <c r="B77" s="11" t="s">
        <v>64</v>
      </c>
      <c r="C77" s="12"/>
      <c r="D77" s="34">
        <f>D57+D67+D76</f>
        <v>57625693.364159994</v>
      </c>
      <c r="E77" s="34">
        <f>E57+E67+E76</f>
        <v>56574801.78262</v>
      </c>
      <c r="F77" s="4"/>
    </row>
    <row r="78" spans="2:6" ht="15">
      <c r="B78" s="4"/>
      <c r="C78" s="4"/>
      <c r="D78" s="21"/>
      <c r="E78" s="17"/>
      <c r="F78" s="4"/>
    </row>
    <row r="79" spans="2:6" ht="15">
      <c r="B79" s="4"/>
      <c r="C79" s="4"/>
      <c r="D79" s="17"/>
      <c r="E79" s="17"/>
      <c r="F79" s="4"/>
    </row>
    <row r="80" spans="2:6" ht="20.25">
      <c r="B80" s="35" t="s">
        <v>65</v>
      </c>
      <c r="C80" s="4"/>
      <c r="D80" s="17"/>
      <c r="E80" s="4"/>
      <c r="F80" s="4"/>
    </row>
    <row r="81" spans="2:6" ht="20.25">
      <c r="B81" s="35"/>
      <c r="C81" s="4"/>
      <c r="D81" s="17"/>
      <c r="E81" s="4"/>
      <c r="F81" s="4"/>
    </row>
    <row r="82" spans="2:6" ht="20.25">
      <c r="B82" s="35" t="s">
        <v>66</v>
      </c>
      <c r="C82" s="4"/>
      <c r="D82" s="4"/>
      <c r="E82" s="4"/>
      <c r="F82" s="4"/>
    </row>
    <row r="83" spans="2:6" ht="20.25">
      <c r="B83" s="35"/>
      <c r="C83" s="4"/>
      <c r="D83" s="4"/>
      <c r="E83" s="4"/>
      <c r="F83" s="4"/>
    </row>
    <row r="84" ht="20.25">
      <c r="B84" s="35"/>
    </row>
  </sheetData>
  <sheetProtection/>
  <mergeCells count="4">
    <mergeCell ref="D2:E2"/>
    <mergeCell ref="D3:E3"/>
    <mergeCell ref="D4:E4"/>
    <mergeCell ref="D5:E5"/>
  </mergeCells>
  <hyperlinks>
    <hyperlink ref="D3" r:id="rId1" display="jl:37386494.0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1:G54"/>
  <sheetViews>
    <sheetView tabSelected="1" zoomScalePageLayoutView="0" workbookViewId="0" topLeftCell="A34">
      <selection activeCell="E46" sqref="E46"/>
    </sheetView>
  </sheetViews>
  <sheetFormatPr defaultColWidth="9.00390625" defaultRowHeight="12.75"/>
  <cols>
    <col min="1" max="1" width="6.125" style="0" customWidth="1"/>
    <col min="2" max="2" width="50.875" style="0" customWidth="1"/>
    <col min="3" max="3" width="17.75390625" style="0" customWidth="1"/>
    <col min="4" max="4" width="24.25390625" style="0" customWidth="1"/>
    <col min="5" max="5" width="23.00390625" style="0" customWidth="1"/>
    <col min="6" max="6" width="19.25390625" style="0" customWidth="1"/>
  </cols>
  <sheetData>
    <row r="1" spans="2:5" ht="15">
      <c r="B1" s="4"/>
      <c r="C1" s="36"/>
      <c r="D1" s="191" t="s">
        <v>68</v>
      </c>
      <c r="E1" s="191"/>
    </row>
    <row r="2" spans="2:5" ht="15">
      <c r="B2" s="4"/>
      <c r="C2" s="36"/>
      <c r="D2" s="192" t="s">
        <v>1</v>
      </c>
      <c r="E2" s="192"/>
    </row>
    <row r="3" spans="2:5" ht="15">
      <c r="B3" s="4"/>
      <c r="C3" s="36"/>
      <c r="D3" s="191" t="s">
        <v>2</v>
      </c>
      <c r="E3" s="191"/>
    </row>
    <row r="4" spans="2:5" ht="15">
      <c r="B4" s="4"/>
      <c r="C4" s="4"/>
      <c r="D4" s="191" t="s">
        <v>3</v>
      </c>
      <c r="E4" s="191"/>
    </row>
    <row r="5" spans="2:5" ht="15">
      <c r="B5" s="4"/>
      <c r="C5" s="4"/>
      <c r="D5" s="37"/>
      <c r="E5" s="37"/>
    </row>
    <row r="6" spans="2:5" ht="15">
      <c r="B6" s="4"/>
      <c r="C6" s="4"/>
      <c r="D6" s="37"/>
      <c r="E6" s="37" t="s">
        <v>4</v>
      </c>
    </row>
    <row r="7" spans="2:5" ht="15.75">
      <c r="B7" s="3" t="s">
        <v>69</v>
      </c>
      <c r="C7" s="4"/>
      <c r="D7" s="4"/>
      <c r="E7" s="4"/>
    </row>
    <row r="8" spans="2:5" ht="15">
      <c r="B8" s="5" t="s">
        <v>108</v>
      </c>
      <c r="C8" s="4"/>
      <c r="D8" s="4"/>
      <c r="E8" s="4"/>
    </row>
    <row r="9" spans="2:5" ht="15">
      <c r="B9" s="4"/>
      <c r="C9" s="4"/>
      <c r="D9" s="4"/>
      <c r="E9" s="4"/>
    </row>
    <row r="10" spans="2:5" ht="12.75" customHeight="1">
      <c r="B10" s="4"/>
      <c r="C10" s="4"/>
      <c r="D10" s="4"/>
      <c r="E10" s="8" t="s">
        <v>6</v>
      </c>
    </row>
    <row r="11" spans="2:5" ht="3" customHeight="1" hidden="1">
      <c r="B11" s="4"/>
      <c r="C11" s="4"/>
      <c r="D11" s="4"/>
      <c r="E11" s="4"/>
    </row>
    <row r="12" spans="2:5" ht="15.75" thickBot="1">
      <c r="B12" s="4"/>
      <c r="C12" s="4"/>
      <c r="D12" s="4"/>
      <c r="E12" s="4"/>
    </row>
    <row r="13" spans="2:5" ht="63.75" customHeight="1" thickBot="1">
      <c r="B13" s="9" t="s">
        <v>70</v>
      </c>
      <c r="C13" s="10" t="s">
        <v>8</v>
      </c>
      <c r="D13" s="10" t="s">
        <v>71</v>
      </c>
      <c r="E13" s="10" t="s">
        <v>72</v>
      </c>
    </row>
    <row r="14" spans="2:5" ht="16.5" thickBot="1">
      <c r="B14" s="38" t="s">
        <v>73</v>
      </c>
      <c r="C14" s="12">
        <v>10</v>
      </c>
      <c r="D14" s="39">
        <v>4106163.34764</v>
      </c>
      <c r="E14" s="39">
        <v>3074970</v>
      </c>
    </row>
    <row r="15" spans="2:5" ht="33.75" customHeight="1" thickBot="1">
      <c r="B15" s="38" t="s">
        <v>74</v>
      </c>
      <c r="C15" s="12">
        <v>11</v>
      </c>
      <c r="D15" s="40">
        <v>1860038.6615799998</v>
      </c>
      <c r="E15" s="40">
        <v>1493923</v>
      </c>
    </row>
    <row r="16" spans="2:5" ht="30.75" customHeight="1" thickBot="1">
      <c r="B16" s="38" t="s">
        <v>75</v>
      </c>
      <c r="C16" s="12">
        <v>12</v>
      </c>
      <c r="D16" s="41">
        <f>D14-D15</f>
        <v>2246124.68606</v>
      </c>
      <c r="E16" s="41">
        <f>E14-E15</f>
        <v>1581047</v>
      </c>
    </row>
    <row r="17" spans="2:5" ht="24.75" customHeight="1" thickBot="1">
      <c r="B17" s="38" t="s">
        <v>76</v>
      </c>
      <c r="C17" s="12">
        <v>13</v>
      </c>
      <c r="D17" s="42">
        <v>62311.2497</v>
      </c>
      <c r="E17" s="42">
        <v>38075</v>
      </c>
    </row>
    <row r="18" spans="2:5" ht="21" customHeight="1" thickBot="1">
      <c r="B18" s="38" t="s">
        <v>77</v>
      </c>
      <c r="C18" s="12">
        <v>14</v>
      </c>
      <c r="D18" s="42">
        <v>289589.18491</v>
      </c>
      <c r="E18" s="42">
        <v>287647</v>
      </c>
    </row>
    <row r="19" spans="2:7" ht="16.5" thickBot="1">
      <c r="B19" s="38" t="s">
        <v>78</v>
      </c>
      <c r="C19" s="12">
        <v>15</v>
      </c>
      <c r="D19" s="42">
        <v>1023629</v>
      </c>
      <c r="E19" s="39"/>
      <c r="G19" s="21"/>
    </row>
    <row r="20" spans="2:5" ht="16.5" thickBot="1">
      <c r="B20" s="38" t="s">
        <v>79</v>
      </c>
      <c r="C20" s="12">
        <v>16</v>
      </c>
      <c r="D20" s="42"/>
      <c r="E20" s="40">
        <v>44784</v>
      </c>
    </row>
    <row r="21" spans="2:5" ht="35.25" customHeight="1" thickBot="1">
      <c r="B21" s="38" t="s">
        <v>80</v>
      </c>
      <c r="C21" s="12">
        <v>20</v>
      </c>
      <c r="D21" s="42">
        <v>870595.2514500001</v>
      </c>
      <c r="E21" s="42">
        <v>1299479</v>
      </c>
    </row>
    <row r="22" spans="2:7" ht="24" customHeight="1" thickBot="1">
      <c r="B22" s="38" t="s">
        <v>81</v>
      </c>
      <c r="C22" s="12">
        <v>21</v>
      </c>
      <c r="D22" s="42">
        <v>36826.48745</v>
      </c>
      <c r="E22" s="42">
        <v>98693.62969</v>
      </c>
      <c r="G22" s="21"/>
    </row>
    <row r="23" spans="2:7" ht="29.25" customHeight="1" thickBot="1">
      <c r="B23" s="38" t="s">
        <v>82</v>
      </c>
      <c r="C23" s="12">
        <v>22</v>
      </c>
      <c r="D23" s="42">
        <v>491330.61157999997</v>
      </c>
      <c r="E23" s="42">
        <v>65235.21536</v>
      </c>
      <c r="G23" s="21"/>
    </row>
    <row r="24" spans="2:5" ht="62.25" customHeight="1" thickBot="1">
      <c r="B24" s="38" t="s">
        <v>83</v>
      </c>
      <c r="C24" s="12">
        <v>23</v>
      </c>
      <c r="D24" s="42"/>
      <c r="E24" s="39"/>
    </row>
    <row r="25" spans="2:5" ht="20.25" customHeight="1" thickBot="1">
      <c r="B25" s="38" t="s">
        <v>84</v>
      </c>
      <c r="C25" s="12">
        <v>24</v>
      </c>
      <c r="D25" s="42"/>
      <c r="E25" s="40"/>
    </row>
    <row r="26" spans="2:5" ht="17.25" customHeight="1" thickBot="1">
      <c r="B26" s="38" t="s">
        <v>85</v>
      </c>
      <c r="C26" s="12">
        <v>25</v>
      </c>
      <c r="D26" s="42"/>
      <c r="E26" s="42"/>
    </row>
    <row r="27" spans="2:7" ht="36" customHeight="1" thickBot="1">
      <c r="B27" s="38" t="s">
        <v>86</v>
      </c>
      <c r="C27" s="12">
        <v>100</v>
      </c>
      <c r="D27" s="43">
        <f>D21+D22-D23</f>
        <v>416091.12732000015</v>
      </c>
      <c r="E27" s="42">
        <v>1332838</v>
      </c>
      <c r="G27" s="21"/>
    </row>
    <row r="28" spans="2:5" ht="23.25" customHeight="1" thickBot="1">
      <c r="B28" s="38" t="s">
        <v>87</v>
      </c>
      <c r="C28" s="44">
        <v>101</v>
      </c>
      <c r="D28" s="45">
        <v>154820.511</v>
      </c>
      <c r="E28" s="42">
        <v>116964.942</v>
      </c>
    </row>
    <row r="29" spans="2:7" ht="49.5" customHeight="1" thickBot="1">
      <c r="B29" s="38" t="s">
        <v>88</v>
      </c>
      <c r="C29" s="12">
        <v>200</v>
      </c>
      <c r="D29" s="46">
        <v>261270.61632000015</v>
      </c>
      <c r="E29" s="39">
        <v>1215973</v>
      </c>
      <c r="G29" s="21"/>
    </row>
    <row r="30" spans="2:5" ht="48.75" customHeight="1" thickBot="1">
      <c r="B30" s="38" t="s">
        <v>89</v>
      </c>
      <c r="C30" s="12">
        <v>201</v>
      </c>
      <c r="D30" s="42"/>
      <c r="E30" s="40"/>
    </row>
    <row r="31" spans="2:5" ht="33.75" customHeight="1" thickBot="1">
      <c r="B31" s="38" t="s">
        <v>90</v>
      </c>
      <c r="C31" s="12">
        <v>300</v>
      </c>
      <c r="D31" s="41">
        <f>D29+D30</f>
        <v>261270.61632000015</v>
      </c>
      <c r="E31" s="41">
        <f>E29</f>
        <v>1215973</v>
      </c>
    </row>
    <row r="32" spans="2:5" ht="16.5" thickBot="1">
      <c r="B32" s="38" t="s">
        <v>91</v>
      </c>
      <c r="C32" s="12"/>
      <c r="D32" s="47"/>
      <c r="E32" s="42"/>
    </row>
    <row r="33" spans="2:5" ht="16.5" thickBot="1">
      <c r="B33" s="48" t="s">
        <v>92</v>
      </c>
      <c r="C33" s="12"/>
      <c r="D33" s="49"/>
      <c r="E33" s="42"/>
    </row>
    <row r="34" spans="2:5" ht="32.25" thickBot="1">
      <c r="B34" s="50" t="s">
        <v>93</v>
      </c>
      <c r="C34" s="51">
        <v>400</v>
      </c>
      <c r="D34" s="52"/>
      <c r="E34" s="39"/>
    </row>
    <row r="35" spans="2:5" ht="16.5" thickBot="1">
      <c r="B35" s="22" t="s">
        <v>94</v>
      </c>
      <c r="C35" s="44"/>
      <c r="D35" s="53"/>
      <c r="E35" s="39"/>
    </row>
    <row r="36" spans="2:5" ht="16.5" thickBot="1">
      <c r="B36" s="54" t="s">
        <v>95</v>
      </c>
      <c r="C36" s="9">
        <v>410</v>
      </c>
      <c r="D36" s="55"/>
      <c r="E36" s="39"/>
    </row>
    <row r="37" spans="2:5" ht="32.25" thickBot="1">
      <c r="B37" s="56" t="s">
        <v>96</v>
      </c>
      <c r="C37" s="57">
        <v>411</v>
      </c>
      <c r="D37" s="58" t="s">
        <v>97</v>
      </c>
      <c r="E37" s="39"/>
    </row>
    <row r="38" spans="2:5" ht="63.75" thickBot="1">
      <c r="B38" s="56" t="s">
        <v>98</v>
      </c>
      <c r="C38" s="9">
        <v>412</v>
      </c>
      <c r="D38" s="59" t="s">
        <v>97</v>
      </c>
      <c r="E38" s="60"/>
    </row>
    <row r="39" spans="2:5" ht="32.25" thickBot="1">
      <c r="B39" s="56" t="s">
        <v>99</v>
      </c>
      <c r="C39" s="9">
        <v>413</v>
      </c>
      <c r="D39" s="59" t="s">
        <v>97</v>
      </c>
      <c r="E39" s="60"/>
    </row>
    <row r="40" spans="2:5" ht="32.25" thickBot="1">
      <c r="B40" s="56" t="s">
        <v>100</v>
      </c>
      <c r="C40" s="9">
        <v>414</v>
      </c>
      <c r="D40" s="59" t="s">
        <v>97</v>
      </c>
      <c r="E40" s="60"/>
    </row>
    <row r="41" spans="2:5" ht="16.5" thickBot="1">
      <c r="B41" s="56" t="s">
        <v>101</v>
      </c>
      <c r="C41" s="57">
        <v>415</v>
      </c>
      <c r="D41" s="59" t="s">
        <v>97</v>
      </c>
      <c r="E41" s="60"/>
    </row>
    <row r="42" spans="2:5" ht="32.25" thickBot="1">
      <c r="B42" s="56" t="s">
        <v>102</v>
      </c>
      <c r="C42" s="9">
        <v>416</v>
      </c>
      <c r="D42" s="59" t="s">
        <v>97</v>
      </c>
      <c r="E42" s="60"/>
    </row>
    <row r="43" spans="2:5" ht="32.25" thickBot="1">
      <c r="B43" s="56" t="s">
        <v>103</v>
      </c>
      <c r="C43" s="9">
        <v>417</v>
      </c>
      <c r="D43" s="59" t="s">
        <v>97</v>
      </c>
      <c r="E43" s="60"/>
    </row>
    <row r="44" spans="2:5" ht="32.25" thickBot="1">
      <c r="B44" s="61" t="s">
        <v>104</v>
      </c>
      <c r="C44" s="9">
        <v>418</v>
      </c>
      <c r="D44" s="59" t="s">
        <v>97</v>
      </c>
      <c r="E44" s="62"/>
    </row>
    <row r="45" spans="2:5" ht="32.25" thickBot="1">
      <c r="B45" s="61" t="s">
        <v>105</v>
      </c>
      <c r="C45" s="9">
        <v>419</v>
      </c>
      <c r="D45" s="59" t="s">
        <v>97</v>
      </c>
      <c r="E45" s="62"/>
    </row>
    <row r="46" spans="2:5" ht="32.25" thickBot="1">
      <c r="B46" s="63" t="s">
        <v>106</v>
      </c>
      <c r="C46" s="57">
        <v>420</v>
      </c>
      <c r="D46" s="64" t="s">
        <v>97</v>
      </c>
      <c r="E46" s="65"/>
    </row>
    <row r="47" spans="2:5" ht="48" thickBot="1">
      <c r="B47" s="66" t="s">
        <v>107</v>
      </c>
      <c r="C47" s="51">
        <v>500</v>
      </c>
      <c r="D47" s="67">
        <f>D31+D34</f>
        <v>261270.61632000015</v>
      </c>
      <c r="E47" s="68">
        <f>E31+E34</f>
        <v>1215973</v>
      </c>
    </row>
    <row r="48" ht="12.75">
      <c r="E48" s="21"/>
    </row>
    <row r="49" spans="2:4" ht="12.75">
      <c r="B49" s="69"/>
      <c r="D49" s="73"/>
    </row>
    <row r="50" spans="2:4" ht="15.75">
      <c r="B50" s="70" t="s">
        <v>65</v>
      </c>
      <c r="D50" s="71"/>
    </row>
    <row r="51" spans="2:4" ht="15.75">
      <c r="B51" s="70"/>
      <c r="D51" s="72"/>
    </row>
    <row r="52" spans="2:3" ht="15.75">
      <c r="B52" s="70" t="s">
        <v>66</v>
      </c>
      <c r="C52" s="18"/>
    </row>
    <row r="53" ht="12.75">
      <c r="B53" s="69"/>
    </row>
    <row r="54" ht="12.75">
      <c r="B54" s="69"/>
    </row>
  </sheetData>
  <sheetProtection/>
  <mergeCells count="4">
    <mergeCell ref="D1:E1"/>
    <mergeCell ref="D2:E2"/>
    <mergeCell ref="D3:E3"/>
    <mergeCell ref="D4:E4"/>
  </mergeCells>
  <hyperlinks>
    <hyperlink ref="D2" r:id="rId1" display="jl:37386494.0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E85"/>
  <sheetViews>
    <sheetView zoomScalePageLayoutView="0" workbookViewId="0" topLeftCell="A61">
      <selection activeCell="E86" sqref="E86"/>
    </sheetView>
  </sheetViews>
  <sheetFormatPr defaultColWidth="9.00390625" defaultRowHeight="12.75"/>
  <cols>
    <col min="1" max="1" width="2.00390625" style="0" customWidth="1"/>
    <col min="2" max="2" width="49.75390625" style="0" customWidth="1"/>
    <col min="3" max="3" width="10.75390625" style="0" customWidth="1"/>
    <col min="4" max="4" width="21.00390625" style="0" customWidth="1"/>
    <col min="5" max="5" width="26.25390625" style="0" customWidth="1"/>
  </cols>
  <sheetData>
    <row r="1" spans="1:5" ht="14.25">
      <c r="A1" s="74"/>
      <c r="B1" s="74"/>
      <c r="C1" s="194" t="s">
        <v>109</v>
      </c>
      <c r="D1" s="194"/>
      <c r="E1" s="194"/>
    </row>
    <row r="2" spans="1:5" ht="14.25">
      <c r="A2" s="74"/>
      <c r="B2" s="74"/>
      <c r="C2" s="194" t="s">
        <v>1</v>
      </c>
      <c r="D2" s="194"/>
      <c r="E2" s="194"/>
    </row>
    <row r="3" spans="1:5" ht="14.25">
      <c r="A3" s="74"/>
      <c r="B3" s="74"/>
      <c r="C3" s="194" t="s">
        <v>2</v>
      </c>
      <c r="D3" s="194"/>
      <c r="E3" s="194"/>
    </row>
    <row r="4" spans="1:5" ht="14.25">
      <c r="A4" s="74"/>
      <c r="B4" s="74"/>
      <c r="C4" s="194" t="s">
        <v>3</v>
      </c>
      <c r="D4" s="194"/>
      <c r="E4" s="194"/>
    </row>
    <row r="5" spans="1:5" ht="14.25">
      <c r="A5" s="74"/>
      <c r="B5" s="74"/>
      <c r="C5" s="75"/>
      <c r="D5" s="75"/>
      <c r="E5" s="75"/>
    </row>
    <row r="6" spans="1:5" ht="14.25">
      <c r="A6" s="74"/>
      <c r="B6" s="74"/>
      <c r="C6" s="75"/>
      <c r="D6" s="75"/>
      <c r="E6" s="75" t="s">
        <v>4</v>
      </c>
    </row>
    <row r="7" spans="1:5" ht="14.25">
      <c r="A7" s="74"/>
      <c r="B7" s="76"/>
      <c r="C7" s="77" t="s">
        <v>110</v>
      </c>
      <c r="D7" s="76"/>
      <c r="E7" s="76"/>
    </row>
    <row r="8" spans="1:5" ht="14.25">
      <c r="A8" s="74"/>
      <c r="B8" s="76"/>
      <c r="C8" s="77"/>
      <c r="D8" s="76"/>
      <c r="E8" s="76"/>
    </row>
    <row r="9" spans="1:5" ht="12.75" customHeight="1">
      <c r="A9" s="74"/>
      <c r="B9" s="195" t="s">
        <v>167</v>
      </c>
      <c r="C9" s="196"/>
      <c r="D9" s="196"/>
      <c r="E9" s="76"/>
    </row>
    <row r="10" spans="1:5" ht="14.25">
      <c r="A10" s="74"/>
      <c r="B10" s="76" t="s">
        <v>111</v>
      </c>
      <c r="C10" s="78"/>
      <c r="D10" s="76"/>
      <c r="E10" s="76"/>
    </row>
    <row r="11" spans="1:5" ht="14.25">
      <c r="A11" s="74"/>
      <c r="B11" s="76"/>
      <c r="C11" s="76"/>
      <c r="D11" s="76"/>
      <c r="E11" s="79" t="s">
        <v>112</v>
      </c>
    </row>
    <row r="12" spans="1:5" ht="14.25">
      <c r="A12" s="74"/>
      <c r="B12" s="76"/>
      <c r="C12" s="76"/>
      <c r="D12" s="76"/>
      <c r="E12" s="76"/>
    </row>
    <row r="13" spans="1:5" ht="33.75" customHeight="1">
      <c r="A13" s="74"/>
      <c r="B13" s="80" t="s">
        <v>70</v>
      </c>
      <c r="C13" s="80" t="s">
        <v>8</v>
      </c>
      <c r="D13" s="80" t="s">
        <v>71</v>
      </c>
      <c r="E13" s="80" t="s">
        <v>113</v>
      </c>
    </row>
    <row r="14" spans="1:5" ht="13.5" customHeight="1" thickBot="1">
      <c r="A14" s="74"/>
      <c r="B14" s="197" t="s">
        <v>114</v>
      </c>
      <c r="C14" s="197"/>
      <c r="D14" s="197"/>
      <c r="E14" s="197"/>
    </row>
    <row r="15" spans="1:5" ht="27.75" customHeight="1" thickBot="1">
      <c r="A15" s="74"/>
      <c r="B15" s="81" t="s">
        <v>115</v>
      </c>
      <c r="C15" s="82">
        <v>10</v>
      </c>
      <c r="D15" s="83">
        <f>SUM(D16:D22)</f>
        <v>4198817</v>
      </c>
      <c r="E15" s="83">
        <v>13796459.51264</v>
      </c>
    </row>
    <row r="16" spans="1:5" ht="22.5" customHeight="1">
      <c r="A16" s="74"/>
      <c r="B16" s="84" t="s">
        <v>94</v>
      </c>
      <c r="C16" s="85"/>
      <c r="D16" s="86"/>
      <c r="E16" s="87"/>
    </row>
    <row r="17" spans="1:5" ht="15.75" customHeight="1">
      <c r="A17" s="74"/>
      <c r="B17" s="88" t="s">
        <v>116</v>
      </c>
      <c r="C17" s="89">
        <v>11</v>
      </c>
      <c r="D17" s="90">
        <v>1752800</v>
      </c>
      <c r="E17" s="90">
        <v>4767453.703240001</v>
      </c>
    </row>
    <row r="18" spans="1:5" ht="18" customHeight="1">
      <c r="A18" s="74"/>
      <c r="B18" s="88" t="s">
        <v>117</v>
      </c>
      <c r="C18" s="89">
        <v>12</v>
      </c>
      <c r="D18" s="91"/>
      <c r="E18" s="90"/>
    </row>
    <row r="19" spans="1:5" ht="29.25" customHeight="1">
      <c r="A19" s="74"/>
      <c r="B19" s="88" t="s">
        <v>118</v>
      </c>
      <c r="C19" s="89">
        <v>13</v>
      </c>
      <c r="D19" s="90">
        <v>2390984</v>
      </c>
      <c r="E19" s="90">
        <v>8474455.077850001</v>
      </c>
    </row>
    <row r="20" spans="1:5" ht="18" customHeight="1">
      <c r="A20" s="74"/>
      <c r="B20" s="88" t="s">
        <v>119</v>
      </c>
      <c r="C20" s="89">
        <v>14</v>
      </c>
      <c r="D20" s="91"/>
      <c r="E20" s="90"/>
    </row>
    <row r="21" spans="1:5" ht="15" customHeight="1">
      <c r="A21" s="74"/>
      <c r="B21" s="88" t="s">
        <v>120</v>
      </c>
      <c r="C21" s="89">
        <v>15</v>
      </c>
      <c r="D21" s="91">
        <v>31303</v>
      </c>
      <c r="E21" s="90">
        <v>214561.93596</v>
      </c>
    </row>
    <row r="22" spans="1:5" ht="19.5" customHeight="1" thickBot="1">
      <c r="A22" s="74"/>
      <c r="B22" s="92" t="s">
        <v>121</v>
      </c>
      <c r="C22" s="93">
        <v>16</v>
      </c>
      <c r="D22" s="94">
        <v>23730</v>
      </c>
      <c r="E22" s="90">
        <v>339988.79559</v>
      </c>
    </row>
    <row r="23" spans="1:5" ht="36" customHeight="1" thickBot="1">
      <c r="A23" s="74"/>
      <c r="B23" s="95" t="s">
        <v>122</v>
      </c>
      <c r="C23" s="96">
        <v>20</v>
      </c>
      <c r="D23" s="83">
        <f>D25+D26+D27+D28+D30+D31</f>
        <v>3054938</v>
      </c>
      <c r="E23" s="83">
        <v>9893867.183550008</v>
      </c>
    </row>
    <row r="24" spans="1:5" ht="14.25">
      <c r="A24" s="74"/>
      <c r="B24" s="84" t="s">
        <v>94</v>
      </c>
      <c r="C24" s="85"/>
      <c r="D24" s="86"/>
      <c r="E24" s="97"/>
    </row>
    <row r="25" spans="1:5" ht="21" customHeight="1">
      <c r="A25" s="74"/>
      <c r="B25" s="88" t="s">
        <v>123</v>
      </c>
      <c r="C25" s="89">
        <v>21</v>
      </c>
      <c r="D25" s="98">
        <v>829612</v>
      </c>
      <c r="E25" s="90">
        <v>3963085.9436100004</v>
      </c>
    </row>
    <row r="26" spans="1:5" ht="21" customHeight="1">
      <c r="A26" s="74"/>
      <c r="B26" s="88" t="s">
        <v>124</v>
      </c>
      <c r="C26" s="89">
        <v>22</v>
      </c>
      <c r="D26" s="98">
        <v>671746</v>
      </c>
      <c r="E26" s="90">
        <v>473668.3521</v>
      </c>
    </row>
    <row r="27" spans="1:5" ht="14.25">
      <c r="A27" s="74"/>
      <c r="B27" s="88" t="s">
        <v>125</v>
      </c>
      <c r="C27" s="89">
        <v>23</v>
      </c>
      <c r="D27" s="98">
        <v>357578</v>
      </c>
      <c r="E27" s="90">
        <v>1910065.1108699997</v>
      </c>
    </row>
    <row r="28" spans="1:5" ht="16.5" customHeight="1">
      <c r="A28" s="74"/>
      <c r="B28" s="88" t="s">
        <v>126</v>
      </c>
      <c r="C28" s="89">
        <v>24</v>
      </c>
      <c r="D28" s="91">
        <v>491755</v>
      </c>
      <c r="E28" s="90">
        <v>1595719.25825</v>
      </c>
    </row>
    <row r="29" spans="1:5" ht="18" customHeight="1">
      <c r="A29" s="74"/>
      <c r="B29" s="88" t="s">
        <v>127</v>
      </c>
      <c r="C29" s="89">
        <v>25</v>
      </c>
      <c r="D29" s="91"/>
      <c r="E29" s="90"/>
    </row>
    <row r="30" spans="1:5" ht="28.5" customHeight="1">
      <c r="A30" s="74"/>
      <c r="B30" s="88" t="s">
        <v>128</v>
      </c>
      <c r="C30" s="89">
        <v>26</v>
      </c>
      <c r="D30" s="98">
        <v>525578</v>
      </c>
      <c r="E30" s="90">
        <v>1667579.47668</v>
      </c>
    </row>
    <row r="31" spans="1:5" ht="15" thickBot="1">
      <c r="A31" s="74"/>
      <c r="B31" s="92" t="s">
        <v>129</v>
      </c>
      <c r="C31" s="93">
        <v>27</v>
      </c>
      <c r="D31" s="99">
        <v>178669</v>
      </c>
      <c r="E31" s="90">
        <v>283749.042040007</v>
      </c>
    </row>
    <row r="32" spans="1:5" ht="52.5" customHeight="1" thickBot="1">
      <c r="A32" s="74"/>
      <c r="B32" s="95" t="s">
        <v>130</v>
      </c>
      <c r="C32" s="96">
        <v>30</v>
      </c>
      <c r="D32" s="83">
        <f>D15-D23</f>
        <v>1143879</v>
      </c>
      <c r="E32" s="83">
        <v>3902592.3290899955</v>
      </c>
    </row>
    <row r="33" spans="1:5" ht="13.5" customHeight="1" thickBot="1">
      <c r="A33" s="74"/>
      <c r="B33" s="193" t="s">
        <v>131</v>
      </c>
      <c r="C33" s="193"/>
      <c r="D33" s="193"/>
      <c r="E33" s="193"/>
    </row>
    <row r="34" spans="1:5" ht="33.75" customHeight="1" thickBot="1">
      <c r="A34" s="74"/>
      <c r="B34" s="95" t="s">
        <v>132</v>
      </c>
      <c r="C34" s="96">
        <v>40</v>
      </c>
      <c r="D34" s="100">
        <f>SUM(D35:D46)</f>
        <v>0</v>
      </c>
      <c r="E34" s="100">
        <f>SUM(E35:E46)</f>
        <v>0</v>
      </c>
    </row>
    <row r="35" spans="1:5" ht="14.25">
      <c r="A35" s="74"/>
      <c r="B35" s="84" t="s">
        <v>94</v>
      </c>
      <c r="C35" s="101"/>
      <c r="D35" s="87"/>
      <c r="E35" s="102"/>
    </row>
    <row r="36" spans="1:5" ht="18" customHeight="1">
      <c r="A36" s="74"/>
      <c r="B36" s="88" t="s">
        <v>133</v>
      </c>
      <c r="C36" s="103">
        <v>41</v>
      </c>
      <c r="D36" s="104"/>
      <c r="E36" s="104"/>
    </row>
    <row r="37" spans="1:5" ht="21" customHeight="1">
      <c r="A37" s="74"/>
      <c r="B37" s="88" t="s">
        <v>134</v>
      </c>
      <c r="C37" s="103">
        <v>42</v>
      </c>
      <c r="D37" s="104"/>
      <c r="E37" s="104"/>
    </row>
    <row r="38" spans="1:5" ht="17.25" customHeight="1">
      <c r="A38" s="74"/>
      <c r="B38" s="88" t="s">
        <v>135</v>
      </c>
      <c r="C38" s="103">
        <v>43</v>
      </c>
      <c r="D38" s="104"/>
      <c r="E38" s="104"/>
    </row>
    <row r="39" spans="1:5" ht="41.25" customHeight="1">
      <c r="A39" s="74"/>
      <c r="B39" s="88" t="s">
        <v>136</v>
      </c>
      <c r="C39" s="103">
        <v>44</v>
      </c>
      <c r="D39" s="104"/>
      <c r="E39" s="104"/>
    </row>
    <row r="40" spans="1:5" ht="21" customHeight="1">
      <c r="A40" s="74"/>
      <c r="B40" s="88" t="s">
        <v>137</v>
      </c>
      <c r="C40" s="103">
        <v>45</v>
      </c>
      <c r="D40" s="104"/>
      <c r="E40" s="104"/>
    </row>
    <row r="41" spans="1:5" ht="36.75" customHeight="1">
      <c r="A41" s="74"/>
      <c r="B41" s="88" t="s">
        <v>138</v>
      </c>
      <c r="C41" s="103">
        <v>46</v>
      </c>
      <c r="D41" s="104"/>
      <c r="E41" s="104"/>
    </row>
    <row r="42" spans="1:5" ht="19.5" customHeight="1">
      <c r="A42" s="74"/>
      <c r="B42" s="88" t="s">
        <v>139</v>
      </c>
      <c r="C42" s="103">
        <v>47</v>
      </c>
      <c r="D42" s="104"/>
      <c r="E42" s="104"/>
    </row>
    <row r="43" spans="1:5" ht="21" customHeight="1">
      <c r="A43" s="74"/>
      <c r="B43" s="92" t="s">
        <v>140</v>
      </c>
      <c r="C43" s="105">
        <v>48</v>
      </c>
      <c r="D43" s="106"/>
      <c r="E43" s="106"/>
    </row>
    <row r="44" spans="1:5" ht="22.5" customHeight="1">
      <c r="A44" s="74"/>
      <c r="B44" s="88" t="s">
        <v>141</v>
      </c>
      <c r="C44" s="103">
        <v>49</v>
      </c>
      <c r="D44" s="104"/>
      <c r="E44" s="104"/>
    </row>
    <row r="45" spans="1:5" ht="18" customHeight="1">
      <c r="A45" s="74"/>
      <c r="B45" s="88" t="s">
        <v>120</v>
      </c>
      <c r="C45" s="103">
        <v>50</v>
      </c>
      <c r="D45" s="104"/>
      <c r="E45" s="104"/>
    </row>
    <row r="46" spans="1:5" ht="27.75" customHeight="1" thickBot="1">
      <c r="A46" s="74"/>
      <c r="B46" s="107" t="s">
        <v>121</v>
      </c>
      <c r="C46" s="108">
        <v>51</v>
      </c>
      <c r="D46" s="109"/>
      <c r="E46" s="110"/>
    </row>
    <row r="47" spans="1:5" ht="30.75" customHeight="1" thickBot="1">
      <c r="A47" s="74"/>
      <c r="B47" s="95" t="s">
        <v>142</v>
      </c>
      <c r="C47" s="96">
        <v>60</v>
      </c>
      <c r="D47" s="83">
        <f>SUM(D49:D59)</f>
        <v>220597</v>
      </c>
      <c r="E47" s="83">
        <v>6930781.49179</v>
      </c>
    </row>
    <row r="48" spans="1:5" ht="14.25">
      <c r="A48" s="74"/>
      <c r="B48" s="84" t="s">
        <v>94</v>
      </c>
      <c r="C48" s="101"/>
      <c r="D48" s="86"/>
      <c r="E48" s="111"/>
    </row>
    <row r="49" spans="1:5" ht="29.25" customHeight="1">
      <c r="A49" s="74"/>
      <c r="B49" s="88" t="s">
        <v>143</v>
      </c>
      <c r="C49" s="103">
        <v>61</v>
      </c>
      <c r="D49" s="112">
        <v>220597</v>
      </c>
      <c r="E49" s="113">
        <v>6930781.49179</v>
      </c>
    </row>
    <row r="50" spans="1:5" ht="18" customHeight="1">
      <c r="A50" s="74"/>
      <c r="B50" s="88" t="s">
        <v>144</v>
      </c>
      <c r="C50" s="103">
        <v>62</v>
      </c>
      <c r="D50" s="112"/>
      <c r="E50" s="113">
        <v>0</v>
      </c>
    </row>
    <row r="51" spans="1:5" ht="21.75" customHeight="1">
      <c r="A51" s="74"/>
      <c r="B51" s="88" t="s">
        <v>145</v>
      </c>
      <c r="C51" s="103">
        <v>63</v>
      </c>
      <c r="D51" s="114"/>
      <c r="E51" s="115"/>
    </row>
    <row r="52" spans="1:5" ht="41.25" customHeight="1">
      <c r="A52" s="74"/>
      <c r="B52" s="88" t="s">
        <v>146</v>
      </c>
      <c r="C52" s="103">
        <v>64</v>
      </c>
      <c r="D52" s="104"/>
      <c r="E52" s="116"/>
    </row>
    <row r="53" spans="1:5" ht="21.75" customHeight="1">
      <c r="A53" s="74"/>
      <c r="B53" s="88" t="s">
        <v>147</v>
      </c>
      <c r="C53" s="103">
        <v>65</v>
      </c>
      <c r="D53" s="104"/>
      <c r="E53" s="116"/>
    </row>
    <row r="54" spans="1:5" ht="24.75" customHeight="1">
      <c r="A54" s="74"/>
      <c r="B54" s="88" t="s">
        <v>148</v>
      </c>
      <c r="C54" s="103">
        <v>66</v>
      </c>
      <c r="D54" s="104"/>
      <c r="E54" s="116"/>
    </row>
    <row r="55" spans="1:5" ht="16.5" customHeight="1">
      <c r="A55" s="74"/>
      <c r="B55" s="88" t="s">
        <v>149</v>
      </c>
      <c r="C55" s="103">
        <v>67</v>
      </c>
      <c r="D55" s="104"/>
      <c r="E55" s="116"/>
    </row>
    <row r="56" spans="1:5" ht="14.25">
      <c r="A56" s="74"/>
      <c r="B56" s="88" t="s">
        <v>150</v>
      </c>
      <c r="C56" s="103">
        <v>68</v>
      </c>
      <c r="D56" s="104"/>
      <c r="E56" s="116"/>
    </row>
    <row r="57" spans="1:5" ht="32.25" customHeight="1">
      <c r="A57" s="74"/>
      <c r="B57" s="88" t="s">
        <v>140</v>
      </c>
      <c r="C57" s="103">
        <v>69</v>
      </c>
      <c r="D57" s="104"/>
      <c r="E57" s="116"/>
    </row>
    <row r="58" spans="1:5" ht="43.5" customHeight="1">
      <c r="A58" s="74"/>
      <c r="B58" s="88" t="s">
        <v>151</v>
      </c>
      <c r="C58" s="103">
        <v>70</v>
      </c>
      <c r="D58" s="104"/>
      <c r="E58" s="116"/>
    </row>
    <row r="59" spans="1:5" ht="15" thickBot="1">
      <c r="A59" s="74"/>
      <c r="B59" s="92" t="s">
        <v>129</v>
      </c>
      <c r="C59" s="105">
        <v>71</v>
      </c>
      <c r="D59" s="106"/>
      <c r="E59" s="117"/>
    </row>
    <row r="60" spans="1:5" ht="42" customHeight="1" thickBot="1">
      <c r="A60" s="74"/>
      <c r="B60" s="95" t="s">
        <v>152</v>
      </c>
      <c r="C60" s="96">
        <v>80</v>
      </c>
      <c r="D60" s="100">
        <f>D34-D47</f>
        <v>-220597</v>
      </c>
      <c r="E60" s="100">
        <v>-6930781.49179</v>
      </c>
    </row>
    <row r="61" spans="1:5" ht="13.5" customHeight="1" thickBot="1">
      <c r="A61" s="74"/>
      <c r="B61" s="193" t="s">
        <v>153</v>
      </c>
      <c r="C61" s="193"/>
      <c r="D61" s="193"/>
      <c r="E61" s="193"/>
    </row>
    <row r="62" spans="1:5" ht="36" customHeight="1" thickBot="1">
      <c r="A62" s="74"/>
      <c r="B62" s="95" t="s">
        <v>154</v>
      </c>
      <c r="C62" s="96">
        <v>90</v>
      </c>
      <c r="D62" s="118">
        <f>SUM(D63:D67)</f>
        <v>0</v>
      </c>
      <c r="E62" s="118">
        <v>3757556.4529999997</v>
      </c>
    </row>
    <row r="63" spans="1:5" ht="14.25">
      <c r="A63" s="74"/>
      <c r="B63" s="84" t="s">
        <v>94</v>
      </c>
      <c r="C63" s="101"/>
      <c r="D63" s="119"/>
      <c r="E63" s="120"/>
    </row>
    <row r="64" spans="1:5" ht="21" customHeight="1">
      <c r="A64" s="74"/>
      <c r="B64" s="88" t="s">
        <v>155</v>
      </c>
      <c r="C64" s="103">
        <v>91</v>
      </c>
      <c r="D64" s="121"/>
      <c r="E64" s="122"/>
    </row>
    <row r="65" spans="1:5" ht="14.25">
      <c r="A65" s="74"/>
      <c r="B65" s="88" t="s">
        <v>156</v>
      </c>
      <c r="C65" s="103">
        <v>92</v>
      </c>
      <c r="D65" s="123"/>
      <c r="E65" s="124">
        <v>2000000</v>
      </c>
    </row>
    <row r="66" spans="1:5" ht="25.5" customHeight="1">
      <c r="A66" s="74"/>
      <c r="B66" s="88" t="s">
        <v>120</v>
      </c>
      <c r="C66" s="103">
        <v>93</v>
      </c>
      <c r="D66" s="125"/>
      <c r="E66" s="126"/>
    </row>
    <row r="67" spans="1:5" ht="17.25" customHeight="1" thickBot="1">
      <c r="A67" s="74"/>
      <c r="B67" s="92" t="s">
        <v>121</v>
      </c>
      <c r="C67" s="105">
        <v>94</v>
      </c>
      <c r="D67" s="127"/>
      <c r="E67" s="128">
        <v>1757556.453</v>
      </c>
    </row>
    <row r="68" spans="1:5" ht="28.5" customHeight="1" thickBot="1">
      <c r="A68" s="74"/>
      <c r="B68" s="95" t="s">
        <v>157</v>
      </c>
      <c r="C68" s="96">
        <v>100</v>
      </c>
      <c r="D68" s="129">
        <f>SUM(D70:D74)</f>
        <v>44662</v>
      </c>
      <c r="E68" s="118">
        <v>1942423.7955399998</v>
      </c>
    </row>
    <row r="69" spans="1:5" ht="18.75" customHeight="1">
      <c r="A69" s="74"/>
      <c r="B69" s="84" t="s">
        <v>94</v>
      </c>
      <c r="C69" s="101"/>
      <c r="D69" s="119"/>
      <c r="E69" s="130"/>
    </row>
    <row r="70" spans="1:5" ht="19.5" customHeight="1">
      <c r="A70" s="74"/>
      <c r="B70" s="88" t="s">
        <v>158</v>
      </c>
      <c r="C70" s="103">
        <v>101</v>
      </c>
      <c r="D70" s="121"/>
      <c r="E70" s="122"/>
    </row>
    <row r="71" spans="1:5" ht="18.75" customHeight="1">
      <c r="A71" s="74"/>
      <c r="B71" s="88" t="s">
        <v>126</v>
      </c>
      <c r="C71" s="103">
        <v>102</v>
      </c>
      <c r="D71" s="121"/>
      <c r="E71" s="122"/>
    </row>
    <row r="72" spans="1:5" ht="18" customHeight="1">
      <c r="A72" s="74"/>
      <c r="B72" s="88" t="s">
        <v>159</v>
      </c>
      <c r="C72" s="103">
        <v>103</v>
      </c>
      <c r="D72" s="131">
        <v>135</v>
      </c>
      <c r="E72" s="122">
        <v>6669.767</v>
      </c>
    </row>
    <row r="73" spans="1:5" ht="18.75" customHeight="1">
      <c r="A73" s="74"/>
      <c r="B73" s="88" t="s">
        <v>160</v>
      </c>
      <c r="C73" s="103">
        <v>104</v>
      </c>
      <c r="D73" s="121"/>
      <c r="E73" s="122"/>
    </row>
    <row r="74" spans="1:5" ht="15" thickBot="1">
      <c r="A74" s="74"/>
      <c r="B74" s="92" t="s">
        <v>161</v>
      </c>
      <c r="C74" s="105">
        <v>105</v>
      </c>
      <c r="D74" s="132">
        <v>44527</v>
      </c>
      <c r="E74" s="122">
        <v>1935754.0285399999</v>
      </c>
    </row>
    <row r="75" spans="1:5" ht="26.25" customHeight="1" thickBot="1">
      <c r="A75" s="74"/>
      <c r="B75" s="95" t="s">
        <v>162</v>
      </c>
      <c r="C75" s="96">
        <v>110</v>
      </c>
      <c r="D75" s="129">
        <f>D62-D68</f>
        <v>-44662</v>
      </c>
      <c r="E75" s="118">
        <v>1815132.65746</v>
      </c>
    </row>
    <row r="76" spans="1:5" ht="15.75" customHeight="1" thickBot="1">
      <c r="A76" s="74"/>
      <c r="B76" s="133" t="s">
        <v>163</v>
      </c>
      <c r="C76" s="134">
        <v>120</v>
      </c>
      <c r="D76" s="135"/>
      <c r="E76" s="136"/>
    </row>
    <row r="77" spans="1:5" ht="27" customHeight="1" thickBot="1">
      <c r="A77" s="74"/>
      <c r="B77" s="95" t="s">
        <v>164</v>
      </c>
      <c r="C77" s="96">
        <v>130</v>
      </c>
      <c r="D77" s="100">
        <v>878620</v>
      </c>
      <c r="E77" s="100">
        <v>-1213056.505240005</v>
      </c>
    </row>
    <row r="78" spans="1:5" ht="30" customHeight="1" thickBot="1">
      <c r="A78" s="74"/>
      <c r="B78" s="95" t="s">
        <v>165</v>
      </c>
      <c r="C78" s="96">
        <v>140</v>
      </c>
      <c r="D78" s="137">
        <f>E79</f>
        <v>1021554.4457599949</v>
      </c>
      <c r="E78" s="138">
        <v>2234610.951</v>
      </c>
    </row>
    <row r="79" spans="1:5" ht="33" customHeight="1" thickBot="1">
      <c r="A79" s="74"/>
      <c r="B79" s="95" t="s">
        <v>166</v>
      </c>
      <c r="C79" s="96">
        <v>150</v>
      </c>
      <c r="D79" s="118">
        <f>D77+D78</f>
        <v>1900174.445759995</v>
      </c>
      <c r="E79" s="138">
        <v>1021554.4457599949</v>
      </c>
    </row>
    <row r="80" spans="1:5" ht="14.25">
      <c r="A80" s="74"/>
      <c r="B80" s="76"/>
      <c r="C80" s="139"/>
      <c r="D80" s="140"/>
      <c r="E80" s="141"/>
    </row>
    <row r="81" spans="1:5" ht="14.25">
      <c r="A81" s="74"/>
      <c r="B81" s="142"/>
      <c r="C81" s="139"/>
      <c r="D81" s="143"/>
      <c r="E81" s="144"/>
    </row>
    <row r="82" spans="2:5" ht="15">
      <c r="B82" s="145" t="s">
        <v>65</v>
      </c>
      <c r="C82" s="139"/>
      <c r="D82" s="146"/>
      <c r="E82" s="139"/>
    </row>
    <row r="83" spans="2:5" ht="15">
      <c r="B83" s="145"/>
      <c r="C83" s="76"/>
      <c r="D83" s="144"/>
      <c r="E83" s="76"/>
    </row>
    <row r="84" spans="2:5" ht="15">
      <c r="B84" s="145" t="s">
        <v>66</v>
      </c>
      <c r="C84" s="76"/>
      <c r="D84" s="147"/>
      <c r="E84" s="76"/>
    </row>
    <row r="85" ht="18">
      <c r="B85" s="148"/>
    </row>
  </sheetData>
  <sheetProtection/>
  <mergeCells count="8">
    <mergeCell ref="B33:E33"/>
    <mergeCell ref="B61:E61"/>
    <mergeCell ref="C1:E1"/>
    <mergeCell ref="C2:E2"/>
    <mergeCell ref="C3:E3"/>
    <mergeCell ref="C4:E4"/>
    <mergeCell ref="B9:D9"/>
    <mergeCell ref="B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O64"/>
  <sheetViews>
    <sheetView zoomScalePageLayoutView="0" workbookViewId="0" topLeftCell="A55">
      <selection activeCell="C76" sqref="C76"/>
    </sheetView>
  </sheetViews>
  <sheetFormatPr defaultColWidth="9.00390625" defaultRowHeight="12.75"/>
  <cols>
    <col min="1" max="1" width="13.625" style="0" customWidth="1"/>
    <col min="2" max="2" width="29.00390625" style="0" customWidth="1"/>
    <col min="3" max="3" width="19.625" style="0" customWidth="1"/>
    <col min="4" max="4" width="15.625" style="0" customWidth="1"/>
    <col min="5" max="5" width="11.00390625" style="0" customWidth="1"/>
    <col min="6" max="6" width="20.875" style="0" customWidth="1"/>
    <col min="10" max="10" width="20.00390625" style="0" customWidth="1"/>
    <col min="11" max="11" width="15.00390625" style="0" customWidth="1"/>
    <col min="12" max="12" width="9.125" style="0" customWidth="1"/>
    <col min="13" max="13" width="16.375" style="0" customWidth="1"/>
    <col min="14" max="15" width="12.875" style="0" bestFit="1" customWidth="1"/>
  </cols>
  <sheetData>
    <row r="1" spans="9:12" s="149" customFormat="1" ht="12" customHeight="1">
      <c r="I1" s="150"/>
      <c r="J1" s="191" t="s">
        <v>168</v>
      </c>
      <c r="K1" s="191"/>
      <c r="L1" s="191"/>
    </row>
    <row r="2" spans="9:12" s="149" customFormat="1" ht="14.25" customHeight="1">
      <c r="I2" s="192" t="s">
        <v>1</v>
      </c>
      <c r="J2" s="192"/>
      <c r="K2" s="192"/>
      <c r="L2" s="192"/>
    </row>
    <row r="3" spans="9:12" s="149" customFormat="1" ht="18.75" customHeight="1">
      <c r="I3" s="191" t="s">
        <v>2</v>
      </c>
      <c r="J3" s="191"/>
      <c r="K3" s="191"/>
      <c r="L3" s="191"/>
    </row>
    <row r="4" spans="9:12" s="149" customFormat="1" ht="15" customHeight="1">
      <c r="I4" s="191" t="s">
        <v>169</v>
      </c>
      <c r="J4" s="191"/>
      <c r="K4" s="191"/>
      <c r="L4" s="191"/>
    </row>
    <row r="5" spans="9:12" s="149" customFormat="1" ht="12.75">
      <c r="I5" s="150"/>
      <c r="J5" s="37"/>
      <c r="K5" s="150"/>
      <c r="L5" s="150"/>
    </row>
    <row r="6" spans="9:12" s="149" customFormat="1" ht="12.75">
      <c r="I6" s="150"/>
      <c r="J6" s="191" t="s">
        <v>4</v>
      </c>
      <c r="K6" s="191"/>
      <c r="L6" s="191"/>
    </row>
    <row r="7" spans="1:8" s="149" customFormat="1" ht="12.75">
      <c r="A7" s="151"/>
      <c r="B7" s="151"/>
      <c r="C7" s="152" t="s">
        <v>170</v>
      </c>
      <c r="D7" s="152"/>
      <c r="E7" s="153"/>
      <c r="F7" s="152"/>
      <c r="G7" s="152"/>
      <c r="H7" s="152"/>
    </row>
    <row r="8" spans="1:8" s="154" customFormat="1" ht="15.75" customHeight="1">
      <c r="A8" s="198" t="s">
        <v>171</v>
      </c>
      <c r="B8" s="198"/>
      <c r="C8" s="198"/>
      <c r="D8" s="198"/>
      <c r="E8" s="198"/>
      <c r="F8" s="198"/>
      <c r="G8" s="198"/>
      <c r="H8" s="198"/>
    </row>
    <row r="9" spans="1:8" s="154" customFormat="1" ht="15.75" customHeight="1">
      <c r="A9" s="155"/>
      <c r="B9" s="199" t="s">
        <v>215</v>
      </c>
      <c r="C9" s="200"/>
      <c r="D9" s="200"/>
      <c r="E9" s="200"/>
      <c r="F9" s="200"/>
      <c r="G9" s="156"/>
      <c r="H9" s="156"/>
    </row>
    <row r="10" spans="2:13" s="149" customFormat="1" ht="13.5" thickBot="1">
      <c r="B10" s="157"/>
      <c r="M10" s="157" t="s">
        <v>112</v>
      </c>
    </row>
    <row r="11" spans="1:13" s="149" customFormat="1" ht="21.75" customHeight="1" thickBot="1">
      <c r="A11" s="158" t="s">
        <v>172</v>
      </c>
      <c r="B11" s="201"/>
      <c r="C11" s="202" t="s">
        <v>173</v>
      </c>
      <c r="D11" s="202" t="s">
        <v>174</v>
      </c>
      <c r="E11" s="202" t="s">
        <v>175</v>
      </c>
      <c r="F11" s="202" t="s">
        <v>176</v>
      </c>
      <c r="G11" s="202" t="s">
        <v>177</v>
      </c>
      <c r="H11" s="202" t="s">
        <v>178</v>
      </c>
      <c r="I11" s="202" t="s">
        <v>179</v>
      </c>
      <c r="J11" s="202" t="s">
        <v>60</v>
      </c>
      <c r="K11" s="202" t="s">
        <v>180</v>
      </c>
      <c r="L11" s="202" t="s">
        <v>181</v>
      </c>
      <c r="M11" s="204" t="s">
        <v>182</v>
      </c>
    </row>
    <row r="12" spans="1:13" s="149" customFormat="1" ht="63.75" customHeight="1" thickBot="1">
      <c r="A12" s="158"/>
      <c r="B12" s="201"/>
      <c r="C12" s="203"/>
      <c r="D12" s="203"/>
      <c r="E12" s="202"/>
      <c r="F12" s="203"/>
      <c r="G12" s="202"/>
      <c r="H12" s="202"/>
      <c r="I12" s="202"/>
      <c r="J12" s="203"/>
      <c r="K12" s="202"/>
      <c r="L12" s="202"/>
      <c r="M12" s="204"/>
    </row>
    <row r="13" spans="1:13" s="149" customFormat="1" ht="13.5" thickBot="1">
      <c r="A13" s="159"/>
      <c r="B13" s="160"/>
      <c r="C13" s="161" t="s">
        <v>183</v>
      </c>
      <c r="D13" s="161" t="s">
        <v>183</v>
      </c>
      <c r="E13" s="161" t="s">
        <v>183</v>
      </c>
      <c r="F13" s="161" t="s">
        <v>183</v>
      </c>
      <c r="G13" s="161" t="s">
        <v>183</v>
      </c>
      <c r="H13" s="161" t="s">
        <v>183</v>
      </c>
      <c r="I13" s="161" t="s">
        <v>183</v>
      </c>
      <c r="J13" s="161">
        <v>7679276</v>
      </c>
      <c r="K13" s="161" t="s">
        <v>183</v>
      </c>
      <c r="L13" s="161" t="s">
        <v>183</v>
      </c>
      <c r="M13" s="161" t="s">
        <v>183</v>
      </c>
    </row>
    <row r="14" spans="1:13" s="149" customFormat="1" ht="24.75" customHeight="1" thickBot="1">
      <c r="A14" s="162"/>
      <c r="B14" s="163" t="s">
        <v>184</v>
      </c>
      <c r="C14" s="164">
        <v>1712761.776</v>
      </c>
      <c r="D14" s="164">
        <v>-38923.559</v>
      </c>
      <c r="E14" s="164">
        <v>0</v>
      </c>
      <c r="F14" s="164">
        <v>12463583</v>
      </c>
      <c r="G14" s="164">
        <v>0</v>
      </c>
      <c r="H14" s="164">
        <v>0</v>
      </c>
      <c r="I14" s="164">
        <v>0</v>
      </c>
      <c r="J14" s="164">
        <v>13119672</v>
      </c>
      <c r="K14" s="165">
        <v>22519441</v>
      </c>
      <c r="L14" s="164">
        <v>0</v>
      </c>
      <c r="M14" s="165">
        <f>SUM(C14:J14)</f>
        <v>27257093.217</v>
      </c>
    </row>
    <row r="15" spans="1:13" s="149" customFormat="1" ht="39.75" customHeight="1" thickBot="1">
      <c r="A15" s="162" t="s">
        <v>185</v>
      </c>
      <c r="B15" s="166" t="s">
        <v>186</v>
      </c>
      <c r="C15" s="167"/>
      <c r="D15" s="167"/>
      <c r="E15" s="167"/>
      <c r="F15" s="167"/>
      <c r="G15" s="167"/>
      <c r="H15" s="167"/>
      <c r="I15" s="167"/>
      <c r="J15" s="167"/>
      <c r="K15" s="168">
        <f aca="true" t="shared" si="0" ref="K15:K34">+SUM(C15:J15)</f>
        <v>0</v>
      </c>
      <c r="L15" s="167"/>
      <c r="M15" s="168">
        <f aca="true" t="shared" si="1" ref="M15:M35">+K15+L15</f>
        <v>0</v>
      </c>
    </row>
    <row r="16" spans="1:13" s="149" customFormat="1" ht="34.5" customHeight="1" thickBot="1">
      <c r="A16" s="162" t="s">
        <v>185</v>
      </c>
      <c r="B16" s="166" t="s">
        <v>187</v>
      </c>
      <c r="C16" s="167"/>
      <c r="D16" s="167"/>
      <c r="E16" s="167"/>
      <c r="F16" s="167"/>
      <c r="G16" s="167"/>
      <c r="H16" s="167"/>
      <c r="I16" s="167"/>
      <c r="J16" s="167"/>
      <c r="K16" s="168">
        <f t="shared" si="0"/>
        <v>0</v>
      </c>
      <c r="L16" s="167"/>
      <c r="M16" s="168">
        <f t="shared" si="1"/>
        <v>0</v>
      </c>
    </row>
    <row r="17" spans="1:15" s="149" customFormat="1" ht="51.75" customHeight="1" thickBot="1">
      <c r="A17" s="162" t="s">
        <v>185</v>
      </c>
      <c r="B17" s="166" t="s">
        <v>188</v>
      </c>
      <c r="C17" s="167"/>
      <c r="D17" s="167"/>
      <c r="E17" s="167"/>
      <c r="F17" s="167"/>
      <c r="G17" s="167"/>
      <c r="H17" s="167"/>
      <c r="I17" s="167"/>
      <c r="J17" s="167"/>
      <c r="K17" s="168">
        <f t="shared" si="0"/>
        <v>0</v>
      </c>
      <c r="L17" s="167"/>
      <c r="M17" s="168">
        <f t="shared" si="1"/>
        <v>0</v>
      </c>
      <c r="O17" s="169"/>
    </row>
    <row r="18" spans="1:13" s="149" customFormat="1" ht="29.25" customHeight="1" thickBot="1">
      <c r="A18" s="162" t="s">
        <v>189</v>
      </c>
      <c r="B18" s="166" t="s">
        <v>190</v>
      </c>
      <c r="C18" s="167"/>
      <c r="D18" s="167"/>
      <c r="E18" s="167"/>
      <c r="F18" s="167"/>
      <c r="G18" s="167"/>
      <c r="H18" s="167"/>
      <c r="I18" s="167"/>
      <c r="J18" s="167"/>
      <c r="K18" s="168"/>
      <c r="L18" s="167"/>
      <c r="M18" s="168">
        <f t="shared" si="1"/>
        <v>0</v>
      </c>
    </row>
    <row r="19" spans="1:13" s="149" customFormat="1" ht="29.25" customHeight="1" thickBot="1">
      <c r="A19" s="162" t="s">
        <v>185</v>
      </c>
      <c r="B19" s="166" t="s">
        <v>191</v>
      </c>
      <c r="C19" s="167"/>
      <c r="D19" s="167"/>
      <c r="E19" s="167"/>
      <c r="F19" s="167"/>
      <c r="G19" s="167"/>
      <c r="H19" s="167"/>
      <c r="I19" s="167"/>
      <c r="J19" s="167"/>
      <c r="K19" s="168">
        <f t="shared" si="0"/>
        <v>0</v>
      </c>
      <c r="L19" s="167"/>
      <c r="M19" s="168">
        <f t="shared" si="1"/>
        <v>0</v>
      </c>
    </row>
    <row r="20" spans="1:13" s="149" customFormat="1" ht="40.5" customHeight="1" thickBot="1">
      <c r="A20" s="162" t="s">
        <v>185</v>
      </c>
      <c r="B20" s="170" t="s">
        <v>192</v>
      </c>
      <c r="C20" s="168">
        <f aca="true" t="shared" si="2" ref="C20:J20">+SUM(C15:C19)</f>
        <v>0</v>
      </c>
      <c r="D20" s="168">
        <f t="shared" si="2"/>
        <v>0</v>
      </c>
      <c r="E20" s="168">
        <f t="shared" si="2"/>
        <v>0</v>
      </c>
      <c r="F20" s="168"/>
      <c r="G20" s="168">
        <f t="shared" si="2"/>
        <v>0</v>
      </c>
      <c r="H20" s="168">
        <f t="shared" si="2"/>
        <v>0</v>
      </c>
      <c r="I20" s="168">
        <f t="shared" si="2"/>
        <v>0</v>
      </c>
      <c r="J20" s="168">
        <f t="shared" si="2"/>
        <v>0</v>
      </c>
      <c r="K20" s="168">
        <f t="shared" si="0"/>
        <v>0</v>
      </c>
      <c r="L20" s="168">
        <f>+SUM(L15:L19)</f>
        <v>0</v>
      </c>
      <c r="M20" s="168">
        <f t="shared" si="1"/>
        <v>0</v>
      </c>
    </row>
    <row r="21" spans="1:13" s="149" customFormat="1" ht="27.75" customHeight="1" thickBot="1">
      <c r="A21" s="162"/>
      <c r="B21" s="166" t="s">
        <v>193</v>
      </c>
      <c r="C21" s="167"/>
      <c r="D21" s="167"/>
      <c r="E21" s="167"/>
      <c r="F21" s="167"/>
      <c r="G21" s="167"/>
      <c r="H21" s="167"/>
      <c r="I21" s="167"/>
      <c r="J21" s="167"/>
      <c r="K21" s="168">
        <f t="shared" si="0"/>
        <v>0</v>
      </c>
      <c r="L21" s="167"/>
      <c r="M21" s="168">
        <f t="shared" si="1"/>
        <v>0</v>
      </c>
    </row>
    <row r="22" spans="1:13" s="149" customFormat="1" ht="46.5" customHeight="1" thickBot="1">
      <c r="A22" s="162" t="s">
        <v>194</v>
      </c>
      <c r="B22" s="166" t="s">
        <v>195</v>
      </c>
      <c r="C22" s="167"/>
      <c r="D22" s="167"/>
      <c r="E22" s="167"/>
      <c r="F22" s="167"/>
      <c r="G22" s="167"/>
      <c r="H22" s="167"/>
      <c r="I22" s="167"/>
      <c r="J22" s="167"/>
      <c r="K22" s="168">
        <f t="shared" si="0"/>
        <v>0</v>
      </c>
      <c r="L22" s="167"/>
      <c r="M22" s="168">
        <f t="shared" si="1"/>
        <v>0</v>
      </c>
    </row>
    <row r="23" spans="1:13" s="149" customFormat="1" ht="70.5" customHeight="1" thickBot="1">
      <c r="A23" s="162" t="s">
        <v>196</v>
      </c>
      <c r="B23" s="166" t="s">
        <v>197</v>
      </c>
      <c r="C23" s="167"/>
      <c r="D23" s="167"/>
      <c r="E23" s="167"/>
      <c r="F23" s="167"/>
      <c r="G23" s="167"/>
      <c r="H23" s="167"/>
      <c r="I23" s="167"/>
      <c r="J23" s="167"/>
      <c r="K23" s="168">
        <f t="shared" si="0"/>
        <v>0</v>
      </c>
      <c r="L23" s="167"/>
      <c r="M23" s="168">
        <f t="shared" si="1"/>
        <v>0</v>
      </c>
    </row>
    <row r="24" spans="1:13" s="149" customFormat="1" ht="37.5" customHeight="1" thickBot="1">
      <c r="A24" s="162"/>
      <c r="B24" s="166" t="s">
        <v>198</v>
      </c>
      <c r="C24" s="167"/>
      <c r="D24" s="167"/>
      <c r="E24" s="167"/>
      <c r="F24" s="167"/>
      <c r="G24" s="167"/>
      <c r="H24" s="167"/>
      <c r="I24" s="167"/>
      <c r="J24" s="167"/>
      <c r="K24" s="168">
        <f>+SUM(C24:J24)</f>
        <v>0</v>
      </c>
      <c r="L24" s="167"/>
      <c r="M24" s="168">
        <f t="shared" si="1"/>
        <v>0</v>
      </c>
    </row>
    <row r="25" spans="1:13" s="149" customFormat="1" ht="16.5" customHeight="1" thickBot="1">
      <c r="A25" s="162"/>
      <c r="B25" s="166" t="s">
        <v>199</v>
      </c>
      <c r="C25" s="167"/>
      <c r="D25" s="167"/>
      <c r="E25" s="167"/>
      <c r="F25" s="167">
        <v>-13</v>
      </c>
      <c r="G25" s="167"/>
      <c r="H25" s="167"/>
      <c r="I25" s="167"/>
      <c r="J25" s="171">
        <v>13</v>
      </c>
      <c r="K25" s="172">
        <f>+SUM(C25:J25)</f>
        <v>0</v>
      </c>
      <c r="L25" s="167"/>
      <c r="M25" s="168">
        <f t="shared" si="1"/>
        <v>0</v>
      </c>
    </row>
    <row r="26" spans="1:13" s="149" customFormat="1" ht="26.25" customHeight="1" thickBot="1">
      <c r="A26" s="162" t="s">
        <v>200</v>
      </c>
      <c r="B26" s="173" t="s">
        <v>201</v>
      </c>
      <c r="C26" s="167"/>
      <c r="D26" s="167"/>
      <c r="E26" s="167"/>
      <c r="F26" s="167"/>
      <c r="G26" s="167"/>
      <c r="H26" s="167"/>
      <c r="I26" s="167"/>
      <c r="J26" s="174">
        <f>261271</f>
        <v>261271</v>
      </c>
      <c r="K26" s="174">
        <f>J26</f>
        <v>261271</v>
      </c>
      <c r="L26" s="167"/>
      <c r="M26" s="175">
        <f>K26</f>
        <v>261271</v>
      </c>
    </row>
    <row r="27" spans="1:14" s="149" customFormat="1" ht="23.25" thickBot="1">
      <c r="A27" s="162" t="s">
        <v>202</v>
      </c>
      <c r="B27" s="170" t="s">
        <v>203</v>
      </c>
      <c r="C27" s="167">
        <f aca="true" t="shared" si="3" ref="C27:I27">+SUM(C20:C26)</f>
        <v>0</v>
      </c>
      <c r="D27" s="167">
        <f t="shared" si="3"/>
        <v>0</v>
      </c>
      <c r="E27" s="167">
        <f t="shared" si="3"/>
        <v>0</v>
      </c>
      <c r="F27" s="167">
        <f>F14+F18+F24+F25</f>
        <v>12463570</v>
      </c>
      <c r="G27" s="167">
        <f t="shared" si="3"/>
        <v>0</v>
      </c>
      <c r="H27" s="167">
        <f t="shared" si="3"/>
        <v>0</v>
      </c>
      <c r="I27" s="167">
        <f t="shared" si="3"/>
        <v>0</v>
      </c>
      <c r="J27" s="174">
        <f>J14+J24+J26+J25</f>
        <v>13380956</v>
      </c>
      <c r="K27" s="168">
        <f>K14+K26+K25</f>
        <v>22780712</v>
      </c>
      <c r="L27" s="167">
        <f>+SUM(L20:L26)</f>
        <v>0</v>
      </c>
      <c r="M27" s="168"/>
      <c r="N27" s="157"/>
    </row>
    <row r="28" spans="1:13" s="149" customFormat="1" ht="25.5" customHeight="1" thickBot="1">
      <c r="A28" s="162" t="s">
        <v>204</v>
      </c>
      <c r="B28" s="166" t="s">
        <v>205</v>
      </c>
      <c r="C28" s="167"/>
      <c r="D28" s="167"/>
      <c r="E28" s="167"/>
      <c r="F28" s="167"/>
      <c r="G28" s="167"/>
      <c r="H28" s="167"/>
      <c r="I28" s="167"/>
      <c r="J28" s="167"/>
      <c r="K28" s="168">
        <f t="shared" si="0"/>
        <v>0</v>
      </c>
      <c r="L28" s="167"/>
      <c r="M28" s="168">
        <f t="shared" si="1"/>
        <v>0</v>
      </c>
    </row>
    <row r="29" spans="1:13" s="149" customFormat="1" ht="25.5" customHeight="1" thickBot="1">
      <c r="A29" s="162"/>
      <c r="B29" s="166" t="s">
        <v>206</v>
      </c>
      <c r="C29" s="167"/>
      <c r="D29" s="167"/>
      <c r="E29" s="167"/>
      <c r="F29" s="167"/>
      <c r="G29" s="167"/>
      <c r="H29" s="167"/>
      <c r="I29" s="167"/>
      <c r="J29" s="167"/>
      <c r="K29" s="168">
        <f t="shared" si="0"/>
        <v>0</v>
      </c>
      <c r="L29" s="167"/>
      <c r="M29" s="168">
        <f t="shared" si="1"/>
        <v>0</v>
      </c>
    </row>
    <row r="30" spans="1:13" s="149" customFormat="1" ht="27" customHeight="1" thickBot="1">
      <c r="A30" s="162" t="s">
        <v>204</v>
      </c>
      <c r="B30" s="166" t="s">
        <v>207</v>
      </c>
      <c r="C30" s="167"/>
      <c r="D30" s="167"/>
      <c r="E30" s="167"/>
      <c r="F30" s="167"/>
      <c r="G30" s="167"/>
      <c r="H30" s="167"/>
      <c r="I30" s="167"/>
      <c r="J30" s="167"/>
      <c r="K30" s="168">
        <f t="shared" si="0"/>
        <v>0</v>
      </c>
      <c r="L30" s="167"/>
      <c r="M30" s="168">
        <f t="shared" si="1"/>
        <v>0</v>
      </c>
    </row>
    <row r="31" spans="1:13" s="149" customFormat="1" ht="23.25" customHeight="1" thickBot="1">
      <c r="A31" s="162" t="s">
        <v>204</v>
      </c>
      <c r="B31" s="166" t="s">
        <v>208</v>
      </c>
      <c r="C31" s="167"/>
      <c r="D31" s="167"/>
      <c r="E31" s="167"/>
      <c r="F31" s="167"/>
      <c r="G31" s="167"/>
      <c r="H31" s="167"/>
      <c r="I31" s="167"/>
      <c r="J31" s="167"/>
      <c r="K31" s="168">
        <f t="shared" si="0"/>
        <v>0</v>
      </c>
      <c r="L31" s="167"/>
      <c r="M31" s="168">
        <f t="shared" si="1"/>
        <v>0</v>
      </c>
    </row>
    <row r="32" spans="1:13" s="149" customFormat="1" ht="27.75" customHeight="1" thickBot="1">
      <c r="A32" s="162" t="s">
        <v>204</v>
      </c>
      <c r="B32" s="166" t="s">
        <v>209</v>
      </c>
      <c r="C32" s="167"/>
      <c r="D32" s="167"/>
      <c r="E32" s="167"/>
      <c r="F32" s="167"/>
      <c r="G32" s="167"/>
      <c r="H32" s="167"/>
      <c r="I32" s="167"/>
      <c r="J32" s="167"/>
      <c r="K32" s="168">
        <f t="shared" si="0"/>
        <v>0</v>
      </c>
      <c r="L32" s="167"/>
      <c r="M32" s="168">
        <f t="shared" si="1"/>
        <v>0</v>
      </c>
    </row>
    <row r="33" spans="1:13" s="149" customFormat="1" ht="25.5" customHeight="1" thickBot="1">
      <c r="A33" s="162"/>
      <c r="B33" s="166" t="s">
        <v>210</v>
      </c>
      <c r="C33" s="167"/>
      <c r="D33" s="167"/>
      <c r="E33" s="167"/>
      <c r="F33" s="167"/>
      <c r="G33" s="167"/>
      <c r="H33" s="167"/>
      <c r="I33" s="167"/>
      <c r="J33" s="167"/>
      <c r="K33" s="168">
        <f t="shared" si="0"/>
        <v>0</v>
      </c>
      <c r="L33" s="167"/>
      <c r="M33" s="168">
        <f t="shared" si="1"/>
        <v>0</v>
      </c>
    </row>
    <row r="34" spans="1:13" s="149" customFormat="1" ht="35.25" customHeight="1" thickBot="1">
      <c r="A34" s="162" t="s">
        <v>204</v>
      </c>
      <c r="B34" s="166" t="s">
        <v>211</v>
      </c>
      <c r="C34" s="167"/>
      <c r="D34" s="167"/>
      <c r="E34" s="167"/>
      <c r="F34" s="167"/>
      <c r="G34" s="167"/>
      <c r="H34" s="167"/>
      <c r="I34" s="167"/>
      <c r="J34" s="167"/>
      <c r="K34" s="168">
        <f t="shared" si="0"/>
        <v>0</v>
      </c>
      <c r="L34" s="167"/>
      <c r="M34" s="168">
        <f t="shared" si="1"/>
        <v>0</v>
      </c>
    </row>
    <row r="35" spans="1:13" s="149" customFormat="1" ht="27" customHeight="1" thickBot="1">
      <c r="A35" s="162" t="s">
        <v>204</v>
      </c>
      <c r="B35" s="166" t="s">
        <v>212</v>
      </c>
      <c r="C35" s="167"/>
      <c r="D35" s="167"/>
      <c r="E35" s="167"/>
      <c r="F35" s="167"/>
      <c r="G35" s="167"/>
      <c r="H35" s="167"/>
      <c r="I35" s="167"/>
      <c r="J35" s="167"/>
      <c r="K35" s="167">
        <f>J35</f>
        <v>0</v>
      </c>
      <c r="L35" s="167"/>
      <c r="M35" s="168">
        <f t="shared" si="1"/>
        <v>0</v>
      </c>
    </row>
    <row r="36" spans="1:15" s="149" customFormat="1" ht="26.25" customHeight="1" thickBot="1">
      <c r="A36" s="176"/>
      <c r="B36" s="177" t="s">
        <v>213</v>
      </c>
      <c r="C36" s="164">
        <f>+C14+C27+SUM(C28:C35)</f>
        <v>1712761.776</v>
      </c>
      <c r="D36" s="164">
        <f aca="true" t="shared" si="4" ref="D36:I36">+D14+D27+SUM(D28:D35)</f>
        <v>-38923.559</v>
      </c>
      <c r="E36" s="164">
        <f t="shared" si="4"/>
        <v>0</v>
      </c>
      <c r="F36" s="164">
        <f>F27</f>
        <v>12463570</v>
      </c>
      <c r="G36" s="164">
        <f t="shared" si="4"/>
        <v>0</v>
      </c>
      <c r="H36" s="164">
        <f t="shared" si="4"/>
        <v>0</v>
      </c>
      <c r="I36" s="164">
        <f t="shared" si="4"/>
        <v>0</v>
      </c>
      <c r="J36" s="164">
        <f>J27+J35</f>
        <v>13380956</v>
      </c>
      <c r="K36" s="165">
        <f>+SUM(C36:J36)</f>
        <v>27518364.217</v>
      </c>
      <c r="L36" s="164">
        <f>+L14+L27+SUM(L28:L35)</f>
        <v>0</v>
      </c>
      <c r="M36" s="165">
        <f>+K36+L36</f>
        <v>27518364.217</v>
      </c>
      <c r="N36" s="169"/>
      <c r="O36" s="169"/>
    </row>
    <row r="37" spans="1:13" s="178" customFormat="1" ht="32.25" customHeight="1" thickBot="1">
      <c r="A37" s="176"/>
      <c r="B37" s="177" t="s">
        <v>214</v>
      </c>
      <c r="C37" s="164">
        <f>1712761.776</f>
        <v>1712761.776</v>
      </c>
      <c r="D37" s="164">
        <f>-38923.559</f>
        <v>-38923.559</v>
      </c>
      <c r="E37" s="164">
        <v>0</v>
      </c>
      <c r="F37" s="164">
        <v>13166327</v>
      </c>
      <c r="G37" s="164">
        <v>0</v>
      </c>
      <c r="H37" s="164">
        <v>0</v>
      </c>
      <c r="I37" s="164">
        <v>0</v>
      </c>
      <c r="J37" s="164">
        <v>7679276</v>
      </c>
      <c r="K37" s="165">
        <f>C37+D37+F37+J37</f>
        <v>22519441.217</v>
      </c>
      <c r="L37" s="164">
        <v>0</v>
      </c>
      <c r="M37" s="165">
        <f>K37</f>
        <v>22519441.217</v>
      </c>
    </row>
    <row r="38" spans="1:13" s="149" customFormat="1" ht="39.75" customHeight="1" thickBot="1">
      <c r="A38" s="162" t="s">
        <v>185</v>
      </c>
      <c r="B38" s="166" t="s">
        <v>186</v>
      </c>
      <c r="C38" s="167"/>
      <c r="D38" s="167"/>
      <c r="E38" s="167"/>
      <c r="F38" s="167"/>
      <c r="G38" s="167"/>
      <c r="H38" s="167"/>
      <c r="I38" s="167"/>
      <c r="J38" s="167"/>
      <c r="K38" s="168">
        <f aca="true" t="shared" si="5" ref="K38:K57">+SUM(C38:J38)</f>
        <v>0</v>
      </c>
      <c r="L38" s="167"/>
      <c r="M38" s="168">
        <f>+K38+L38</f>
        <v>0</v>
      </c>
    </row>
    <row r="39" spans="1:13" s="149" customFormat="1" ht="34.5" customHeight="1" thickBot="1">
      <c r="A39" s="162" t="s">
        <v>185</v>
      </c>
      <c r="B39" s="166" t="s">
        <v>187</v>
      </c>
      <c r="C39" s="167"/>
      <c r="D39" s="167"/>
      <c r="E39" s="167"/>
      <c r="F39" s="167"/>
      <c r="G39" s="167"/>
      <c r="H39" s="167"/>
      <c r="I39" s="167"/>
      <c r="J39" s="167"/>
      <c r="K39" s="168">
        <f t="shared" si="5"/>
        <v>0</v>
      </c>
      <c r="L39" s="167"/>
      <c r="M39" s="168">
        <f aca="true" t="shared" si="6" ref="M39:M58">+K39+L39</f>
        <v>0</v>
      </c>
    </row>
    <row r="40" spans="1:13" s="149" customFormat="1" ht="51.75" customHeight="1" thickBot="1">
      <c r="A40" s="162" t="s">
        <v>185</v>
      </c>
      <c r="B40" s="166" t="s">
        <v>188</v>
      </c>
      <c r="C40" s="167"/>
      <c r="D40" s="167"/>
      <c r="E40" s="167"/>
      <c r="F40" s="167"/>
      <c r="G40" s="167"/>
      <c r="H40" s="167"/>
      <c r="I40" s="167"/>
      <c r="J40" s="167"/>
      <c r="K40" s="168">
        <f t="shared" si="5"/>
        <v>0</v>
      </c>
      <c r="L40" s="167"/>
      <c r="M40" s="168">
        <f t="shared" si="6"/>
        <v>0</v>
      </c>
    </row>
    <row r="41" spans="1:13" s="149" customFormat="1" ht="29.25" customHeight="1" thickBot="1">
      <c r="A41" s="162" t="s">
        <v>189</v>
      </c>
      <c r="B41" s="166" t="s">
        <v>190</v>
      </c>
      <c r="C41" s="167"/>
      <c r="D41" s="167"/>
      <c r="E41" s="167"/>
      <c r="F41" s="167"/>
      <c r="G41" s="167"/>
      <c r="H41" s="167"/>
      <c r="I41" s="167"/>
      <c r="J41" s="167"/>
      <c r="K41" s="168"/>
      <c r="L41" s="167"/>
      <c r="M41" s="165">
        <f>F41</f>
        <v>0</v>
      </c>
    </row>
    <row r="42" spans="1:13" s="149" customFormat="1" ht="29.25" customHeight="1" thickBot="1">
      <c r="A42" s="162" t="s">
        <v>185</v>
      </c>
      <c r="B42" s="166" t="s">
        <v>191</v>
      </c>
      <c r="C42" s="167"/>
      <c r="D42" s="167"/>
      <c r="E42" s="167"/>
      <c r="F42" s="167"/>
      <c r="G42" s="167"/>
      <c r="H42" s="167"/>
      <c r="I42" s="167"/>
      <c r="J42" s="167"/>
      <c r="K42" s="168"/>
      <c r="L42" s="167"/>
      <c r="M42" s="168"/>
    </row>
    <row r="43" spans="1:13" s="149" customFormat="1" ht="40.5" customHeight="1" thickBot="1">
      <c r="A43" s="162" t="s">
        <v>185</v>
      </c>
      <c r="B43" s="170" t="s">
        <v>192</v>
      </c>
      <c r="C43" s="168">
        <f>+SUM(C38:C42)</f>
        <v>0</v>
      </c>
      <c r="D43" s="168">
        <f>+SUM(D38:D42)</f>
        <v>0</v>
      </c>
      <c r="E43" s="168">
        <f>+SUM(E38:E42)</f>
        <v>0</v>
      </c>
      <c r="F43" s="168"/>
      <c r="G43" s="168"/>
      <c r="H43" s="168"/>
      <c r="I43" s="168"/>
      <c r="J43" s="168"/>
      <c r="K43" s="168"/>
      <c r="L43" s="168"/>
      <c r="M43" s="168"/>
    </row>
    <row r="44" spans="1:13" s="149" customFormat="1" ht="27.75" customHeight="1" thickBot="1">
      <c r="A44" s="162"/>
      <c r="B44" s="166" t="s">
        <v>193</v>
      </c>
      <c r="C44" s="167"/>
      <c r="D44" s="167"/>
      <c r="E44" s="167"/>
      <c r="F44" s="167"/>
      <c r="G44" s="167"/>
      <c r="H44" s="167"/>
      <c r="I44" s="167"/>
      <c r="J44" s="167"/>
      <c r="K44" s="168">
        <f t="shared" si="5"/>
        <v>0</v>
      </c>
      <c r="L44" s="167"/>
      <c r="M44" s="168">
        <f t="shared" si="6"/>
        <v>0</v>
      </c>
    </row>
    <row r="45" spans="1:13" s="149" customFormat="1" ht="56.25" customHeight="1" thickBot="1">
      <c r="A45" s="162" t="s">
        <v>194</v>
      </c>
      <c r="B45" s="166" t="s">
        <v>195</v>
      </c>
      <c r="C45" s="167"/>
      <c r="D45" s="167"/>
      <c r="E45" s="167"/>
      <c r="F45" s="167"/>
      <c r="G45" s="167"/>
      <c r="H45" s="167"/>
      <c r="I45" s="167"/>
      <c r="J45" s="167"/>
      <c r="K45" s="168">
        <f t="shared" si="5"/>
        <v>0</v>
      </c>
      <c r="L45" s="167"/>
      <c r="M45" s="168">
        <f t="shared" si="6"/>
        <v>0</v>
      </c>
    </row>
    <row r="46" spans="1:13" s="149" customFormat="1" ht="70.5" customHeight="1" thickBot="1">
      <c r="A46" s="162" t="s">
        <v>196</v>
      </c>
      <c r="B46" s="166" t="s">
        <v>197</v>
      </c>
      <c r="C46" s="167"/>
      <c r="D46" s="167"/>
      <c r="E46" s="167"/>
      <c r="F46" s="167"/>
      <c r="G46" s="167"/>
      <c r="H46" s="167"/>
      <c r="I46" s="167"/>
      <c r="J46" s="167"/>
      <c r="K46" s="168">
        <f t="shared" si="5"/>
        <v>0</v>
      </c>
      <c r="L46" s="167"/>
      <c r="M46" s="168">
        <f t="shared" si="6"/>
        <v>0</v>
      </c>
    </row>
    <row r="47" spans="1:13" s="149" customFormat="1" ht="37.5" customHeight="1" thickBot="1">
      <c r="A47" s="179"/>
      <c r="B47" s="166" t="s">
        <v>198</v>
      </c>
      <c r="C47" s="167"/>
      <c r="D47" s="167"/>
      <c r="E47" s="167"/>
      <c r="F47" s="167">
        <v>-702744</v>
      </c>
      <c r="G47" s="167"/>
      <c r="H47" s="167"/>
      <c r="I47" s="167"/>
      <c r="J47" s="167">
        <v>702744</v>
      </c>
      <c r="K47" s="168"/>
      <c r="L47" s="167"/>
      <c r="M47" s="168"/>
    </row>
    <row r="48" spans="1:13" s="149" customFormat="1" ht="15" thickBot="1">
      <c r="A48" s="179"/>
      <c r="B48" s="166" t="s">
        <v>199</v>
      </c>
      <c r="C48" s="167"/>
      <c r="D48" s="167"/>
      <c r="E48" s="167"/>
      <c r="F48" s="167"/>
      <c r="G48" s="167"/>
      <c r="H48" s="167"/>
      <c r="I48" s="167"/>
      <c r="J48" s="167"/>
      <c r="K48" s="168">
        <f>J48</f>
        <v>0</v>
      </c>
      <c r="L48" s="167"/>
      <c r="M48" s="168">
        <f t="shared" si="6"/>
        <v>0</v>
      </c>
    </row>
    <row r="49" spans="1:13" s="149" customFormat="1" ht="26.25" customHeight="1" thickBot="1">
      <c r="A49" s="162" t="s">
        <v>200</v>
      </c>
      <c r="B49" s="173" t="s">
        <v>201</v>
      </c>
      <c r="C49" s="167"/>
      <c r="D49" s="167"/>
      <c r="E49" s="167"/>
      <c r="F49" s="167"/>
      <c r="G49" s="167"/>
      <c r="H49" s="167"/>
      <c r="I49" s="167"/>
      <c r="J49" s="174">
        <v>4737652</v>
      </c>
      <c r="K49" s="174">
        <f>J49</f>
        <v>4737652</v>
      </c>
      <c r="L49" s="167"/>
      <c r="M49" s="175">
        <f>K49</f>
        <v>4737652</v>
      </c>
    </row>
    <row r="50" spans="1:13" s="149" customFormat="1" ht="23.25" thickBot="1">
      <c r="A50" s="162" t="s">
        <v>202</v>
      </c>
      <c r="B50" s="170" t="s">
        <v>203</v>
      </c>
      <c r="C50" s="167">
        <f aca="true" t="shared" si="7" ref="C50:I50">+SUM(C43:C49)</f>
        <v>0</v>
      </c>
      <c r="D50" s="167">
        <f t="shared" si="7"/>
        <v>0</v>
      </c>
      <c r="E50" s="167">
        <f t="shared" si="7"/>
        <v>0</v>
      </c>
      <c r="F50" s="167">
        <f>SUM(F41:F48)</f>
        <v>-702744</v>
      </c>
      <c r="G50" s="167">
        <f t="shared" si="7"/>
        <v>0</v>
      </c>
      <c r="H50" s="167">
        <f t="shared" si="7"/>
        <v>0</v>
      </c>
      <c r="I50" s="167">
        <f t="shared" si="7"/>
        <v>0</v>
      </c>
      <c r="J50" s="174">
        <f>+SUM(J43:J49)</f>
        <v>5440396</v>
      </c>
      <c r="K50" s="168">
        <f>+SUM(C50:J50)</f>
        <v>4737652</v>
      </c>
      <c r="L50" s="167">
        <f>+SUM(L43:L49)</f>
        <v>0</v>
      </c>
      <c r="M50" s="168">
        <f>+K50+L50</f>
        <v>4737652</v>
      </c>
    </row>
    <row r="51" spans="1:13" s="149" customFormat="1" ht="25.5" customHeight="1" thickBot="1">
      <c r="A51" s="162" t="s">
        <v>204</v>
      </c>
      <c r="B51" s="166" t="s">
        <v>205</v>
      </c>
      <c r="C51" s="167"/>
      <c r="D51" s="167"/>
      <c r="E51" s="167"/>
      <c r="F51" s="167"/>
      <c r="G51" s="167"/>
      <c r="H51" s="167"/>
      <c r="I51" s="167"/>
      <c r="J51" s="167"/>
      <c r="K51" s="168">
        <f t="shared" si="5"/>
        <v>0</v>
      </c>
      <c r="L51" s="167"/>
      <c r="M51" s="168">
        <f t="shared" si="6"/>
        <v>0</v>
      </c>
    </row>
    <row r="52" spans="1:13" s="149" customFormat="1" ht="25.5" customHeight="1" thickBot="1">
      <c r="A52" s="162"/>
      <c r="B52" s="166" t="s">
        <v>206</v>
      </c>
      <c r="C52" s="167"/>
      <c r="D52" s="167"/>
      <c r="E52" s="167"/>
      <c r="F52" s="167"/>
      <c r="G52" s="167"/>
      <c r="H52" s="167"/>
      <c r="I52" s="167"/>
      <c r="J52" s="167"/>
      <c r="K52" s="168">
        <f t="shared" si="5"/>
        <v>0</v>
      </c>
      <c r="L52" s="167"/>
      <c r="M52" s="168">
        <f t="shared" si="6"/>
        <v>0</v>
      </c>
    </row>
    <row r="53" spans="1:13" s="149" customFormat="1" ht="27" customHeight="1" thickBot="1">
      <c r="A53" s="162" t="s">
        <v>204</v>
      </c>
      <c r="B53" s="166" t="s">
        <v>207</v>
      </c>
      <c r="C53" s="167"/>
      <c r="D53" s="167"/>
      <c r="E53" s="167"/>
      <c r="F53" s="167"/>
      <c r="G53" s="167"/>
      <c r="H53" s="167"/>
      <c r="I53" s="167"/>
      <c r="J53" s="167"/>
      <c r="K53" s="168">
        <f t="shared" si="5"/>
        <v>0</v>
      </c>
      <c r="L53" s="167"/>
      <c r="M53" s="168">
        <f t="shared" si="6"/>
        <v>0</v>
      </c>
    </row>
    <row r="54" spans="1:13" s="149" customFormat="1" ht="23.25" customHeight="1" thickBot="1">
      <c r="A54" s="162" t="s">
        <v>204</v>
      </c>
      <c r="B54" s="166" t="s">
        <v>208</v>
      </c>
      <c r="C54" s="167"/>
      <c r="D54" s="167"/>
      <c r="E54" s="167"/>
      <c r="F54" s="167"/>
      <c r="G54" s="167"/>
      <c r="H54" s="167"/>
      <c r="I54" s="167"/>
      <c r="J54" s="167"/>
      <c r="K54" s="168">
        <f t="shared" si="5"/>
        <v>0</v>
      </c>
      <c r="L54" s="167"/>
      <c r="M54" s="168">
        <f t="shared" si="6"/>
        <v>0</v>
      </c>
    </row>
    <row r="55" spans="1:13" s="149" customFormat="1" ht="27.75" customHeight="1" thickBot="1">
      <c r="A55" s="162" t="s">
        <v>204</v>
      </c>
      <c r="B55" s="166" t="s">
        <v>209</v>
      </c>
      <c r="C55" s="167"/>
      <c r="D55" s="167"/>
      <c r="E55" s="167"/>
      <c r="F55" s="167"/>
      <c r="G55" s="167"/>
      <c r="H55" s="167"/>
      <c r="I55" s="167"/>
      <c r="J55" s="167"/>
      <c r="K55" s="168">
        <f t="shared" si="5"/>
        <v>0</v>
      </c>
      <c r="L55" s="167"/>
      <c r="M55" s="168">
        <f t="shared" si="6"/>
        <v>0</v>
      </c>
    </row>
    <row r="56" spans="1:13" s="149" customFormat="1" ht="25.5" customHeight="1" thickBot="1">
      <c r="A56" s="162"/>
      <c r="B56" s="166" t="s">
        <v>210</v>
      </c>
      <c r="C56" s="167"/>
      <c r="D56" s="167"/>
      <c r="E56" s="167"/>
      <c r="F56" s="167"/>
      <c r="G56" s="167"/>
      <c r="H56" s="167"/>
      <c r="I56" s="167"/>
      <c r="J56" s="167"/>
      <c r="K56" s="168">
        <f t="shared" si="5"/>
        <v>0</v>
      </c>
      <c r="L56" s="167"/>
      <c r="M56" s="168">
        <f t="shared" si="6"/>
        <v>0</v>
      </c>
    </row>
    <row r="57" spans="1:13" s="149" customFormat="1" ht="35.25" customHeight="1" thickBot="1">
      <c r="A57" s="162" t="s">
        <v>204</v>
      </c>
      <c r="B57" s="166" t="s">
        <v>211</v>
      </c>
      <c r="C57" s="167"/>
      <c r="D57" s="167"/>
      <c r="E57" s="167"/>
      <c r="F57" s="167"/>
      <c r="G57" s="167"/>
      <c r="H57" s="167"/>
      <c r="I57" s="167"/>
      <c r="J57" s="167"/>
      <c r="K57" s="168">
        <f t="shared" si="5"/>
        <v>0</v>
      </c>
      <c r="L57" s="167"/>
      <c r="M57" s="168">
        <f t="shared" si="6"/>
        <v>0</v>
      </c>
    </row>
    <row r="58" spans="1:13" s="149" customFormat="1" ht="27" customHeight="1" thickBot="1">
      <c r="A58" s="162" t="s">
        <v>204</v>
      </c>
      <c r="B58" s="166" t="s">
        <v>212</v>
      </c>
      <c r="C58" s="167"/>
      <c r="D58" s="167"/>
      <c r="E58" s="167"/>
      <c r="F58" s="167"/>
      <c r="G58" s="167"/>
      <c r="H58" s="167"/>
      <c r="I58" s="167"/>
      <c r="J58" s="167"/>
      <c r="K58" s="167">
        <f>J58</f>
        <v>0</v>
      </c>
      <c r="L58" s="167"/>
      <c r="M58" s="168">
        <f t="shared" si="6"/>
        <v>0</v>
      </c>
    </row>
    <row r="59" spans="1:13" s="149" customFormat="1" ht="20.25" customHeight="1" thickBot="1">
      <c r="A59" s="162"/>
      <c r="B59" s="180" t="s">
        <v>216</v>
      </c>
      <c r="C59" s="167">
        <f aca="true" t="shared" si="8" ref="C59:I59">+C37+C50+SUM(C51:C58)</f>
        <v>1712761.776</v>
      </c>
      <c r="D59" s="167">
        <f t="shared" si="8"/>
        <v>-38923.559</v>
      </c>
      <c r="E59" s="167">
        <f t="shared" si="8"/>
        <v>0</v>
      </c>
      <c r="F59" s="167">
        <f>+F37+F50</f>
        <v>12463583</v>
      </c>
      <c r="G59" s="167">
        <f t="shared" si="8"/>
        <v>0</v>
      </c>
      <c r="H59" s="167">
        <f t="shared" si="8"/>
        <v>0</v>
      </c>
      <c r="I59" s="167">
        <f t="shared" si="8"/>
        <v>0</v>
      </c>
      <c r="J59" s="181">
        <f>J37+J50</f>
        <v>13119672</v>
      </c>
      <c r="K59" s="168">
        <f>SUM(C59:J59)</f>
        <v>27257093.217</v>
      </c>
      <c r="L59" s="167">
        <f>+L36+L50+SUM(L51:L58)</f>
        <v>0</v>
      </c>
      <c r="M59" s="168">
        <f>+K59+L59</f>
        <v>27257093.217</v>
      </c>
    </row>
    <row r="60" spans="1:13" s="149" customFormat="1" ht="15">
      <c r="A60" s="182"/>
      <c r="B60" s="183"/>
      <c r="C60" s="184"/>
      <c r="D60" s="184"/>
      <c r="E60" s="184"/>
      <c r="F60" s="184"/>
      <c r="G60" s="184"/>
      <c r="H60" s="184"/>
      <c r="I60" s="184"/>
      <c r="J60" s="189"/>
      <c r="K60" s="185"/>
      <c r="L60" s="184"/>
      <c r="M60" s="186"/>
    </row>
    <row r="61" spans="1:13" s="149" customFormat="1" ht="15">
      <c r="A61" s="182"/>
      <c r="B61" s="187"/>
      <c r="C61" s="184"/>
      <c r="D61" s="184"/>
      <c r="E61" s="188"/>
      <c r="F61" s="184"/>
      <c r="G61" s="184"/>
      <c r="H61" s="184"/>
      <c r="I61" s="184"/>
      <c r="J61" s="189"/>
      <c r="K61" s="185"/>
      <c r="L61" s="184"/>
      <c r="M61" s="186"/>
    </row>
    <row r="62" spans="2:10" s="149" customFormat="1" ht="20.25">
      <c r="B62" s="35" t="s">
        <v>65</v>
      </c>
      <c r="F62" s="169"/>
      <c r="J62" s="190"/>
    </row>
    <row r="63" spans="2:10" s="149" customFormat="1" ht="20.25">
      <c r="B63" s="35"/>
      <c r="J63" s="190"/>
    </row>
    <row r="64" s="149" customFormat="1" ht="39.75" customHeight="1">
      <c r="B64" s="35" t="s">
        <v>66</v>
      </c>
    </row>
  </sheetData>
  <sheetProtection/>
  <mergeCells count="19">
    <mergeCell ref="M11:M12"/>
    <mergeCell ref="G11:G12"/>
    <mergeCell ref="H11:H12"/>
    <mergeCell ref="I11:I12"/>
    <mergeCell ref="J11:J12"/>
    <mergeCell ref="K11:K12"/>
    <mergeCell ref="L11:L12"/>
    <mergeCell ref="B9:F9"/>
    <mergeCell ref="B11:B12"/>
    <mergeCell ref="C11:C12"/>
    <mergeCell ref="D11:D12"/>
    <mergeCell ref="E11:E12"/>
    <mergeCell ref="F11:F12"/>
    <mergeCell ref="J1:L1"/>
    <mergeCell ref="I2:L2"/>
    <mergeCell ref="I3:L3"/>
    <mergeCell ref="I4:L4"/>
    <mergeCell ref="J6:L6"/>
    <mergeCell ref="A8:H8"/>
  </mergeCells>
  <hyperlinks>
    <hyperlink ref="I2" r:id="rId1" display="jl:37386494.0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Арай Сарниязова</dc:creator>
  <cp:keywords/>
  <dc:description/>
  <cp:lastModifiedBy>Арай Сарниязова</cp:lastModifiedBy>
  <dcterms:created xsi:type="dcterms:W3CDTF">2020-04-27T09:58:03Z</dcterms:created>
  <dcterms:modified xsi:type="dcterms:W3CDTF">2020-04-29T09:53:48Z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