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lina\Downloads\"/>
    </mc:Choice>
  </mc:AlternateContent>
  <bookViews>
    <workbookView xWindow="-120" yWindow="-120" windowWidth="29040" windowHeight="15840"/>
  </bookViews>
  <sheets>
    <sheet name="Баланс" sheetId="1" r:id="rId1"/>
    <sheet name="ОПУ" sheetId="2" r:id="rId2"/>
    <sheet name="Капитал" sheetId="3" r:id="rId3"/>
    <sheet name="ОДДС" sheetId="6" r:id="rId4"/>
  </sheets>
  <definedNames>
    <definedName name="_Hlk35446127" localSheetId="1">ОПУ!$A$1</definedName>
    <definedName name="_Hlk523759641" localSheetId="0">Баланс!$A$5</definedName>
    <definedName name="_Hlk523759728" localSheetId="1">ОПУ!$A$4</definedName>
    <definedName name="_Hlk9584503" localSheetId="1">ОПУ!$A$7</definedName>
    <definedName name="_xlnm.Print_Area" localSheetId="2">Капитал!$A$1:$I$25</definedName>
  </definedName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0" i="6" l="1"/>
  <c r="C38" i="6"/>
  <c r="C39" i="6" s="1"/>
  <c r="C44" i="6"/>
  <c r="D19" i="6"/>
  <c r="H18" i="3"/>
  <c r="H15" i="3"/>
  <c r="D18" i="3"/>
  <c r="B18" i="3"/>
  <c r="F14" i="3"/>
  <c r="B14" i="3"/>
  <c r="D14" i="3"/>
  <c r="F12" i="3"/>
  <c r="H11" i="3"/>
  <c r="H9" i="3"/>
  <c r="C18" i="2"/>
  <c r="E34" i="6" l="1"/>
  <c r="C27" i="6" l="1"/>
  <c r="D27" i="6"/>
  <c r="D39" i="6"/>
  <c r="C14" i="6"/>
  <c r="C13" i="6"/>
  <c r="E11" i="2"/>
  <c r="C42" i="6" l="1"/>
  <c r="H8" i="3" l="1"/>
  <c r="C11" i="2" l="1"/>
  <c r="C20" i="2" l="1"/>
  <c r="E13" i="2"/>
  <c r="E18" i="2" s="1"/>
  <c r="E20" i="2" s="1"/>
  <c r="C13" i="2"/>
  <c r="D20" i="6"/>
  <c r="C34" i="6"/>
  <c r="D13" i="6"/>
  <c r="D34" i="6"/>
  <c r="D40" i="6" s="1"/>
  <c r="D21" i="6" l="1"/>
  <c r="D42" i="6" s="1"/>
  <c r="D45" i="6" s="1"/>
  <c r="C20" i="6"/>
  <c r="C45" i="6" l="1"/>
  <c r="C21" i="6"/>
  <c r="B12" i="3"/>
  <c r="H16" i="3"/>
  <c r="H17" i="3"/>
  <c r="D12" i="3" l="1"/>
  <c r="C36" i="1" l="1"/>
  <c r="C21" i="1"/>
  <c r="E31" i="1" l="1"/>
  <c r="C31" i="1"/>
  <c r="C37" i="1" s="1"/>
  <c r="E21" i="1"/>
  <c r="H10" i="3" l="1"/>
  <c r="H12" i="3" l="1"/>
  <c r="F18" i="3"/>
  <c r="H14" i="3" l="1"/>
  <c r="C21" i="2"/>
  <c r="E36" i="1"/>
  <c r="E37" i="1" s="1"/>
  <c r="E21" i="2"/>
</calcChain>
</file>

<file path=xl/sharedStrings.xml><?xml version="1.0" encoding="utf-8"?>
<sst xmlns="http://schemas.openxmlformats.org/spreadsheetml/2006/main" count="145" uniqueCount="107">
  <si>
    <t>Примечание</t>
  </si>
  <si>
    <t>тыс. тенге</t>
  </si>
  <si>
    <t>АКТИВЫ</t>
  </si>
  <si>
    <t>Денежные средства и их эквиваленты</t>
  </si>
  <si>
    <t>Кредиты клиентам</t>
  </si>
  <si>
    <t>Активы в форме прав пользования</t>
  </si>
  <si>
    <t xml:space="preserve">ОБЯЗАТЕЛЬСТВА </t>
  </si>
  <si>
    <t>Обязательства по аренде</t>
  </si>
  <si>
    <t>Итого обязательства</t>
  </si>
  <si>
    <t>КАПИТАЛ</t>
  </si>
  <si>
    <t>Уставный капитал</t>
  </si>
  <si>
    <t>Нераспределенная прибыль</t>
  </si>
  <si>
    <t>Итого капитал</t>
  </si>
  <si>
    <t>Итого капитал и обязательства</t>
  </si>
  <si>
    <t>Доходы от кредитно-финансовой деятельности</t>
  </si>
  <si>
    <t>Операционные расходы</t>
  </si>
  <si>
    <t>Операционная прибыль</t>
  </si>
  <si>
    <t>Общехозяйственные и административные расходы</t>
  </si>
  <si>
    <t>Прибыль до налогообложения</t>
  </si>
  <si>
    <t>Налог на прибыль</t>
  </si>
  <si>
    <t>Чистая прибыль</t>
  </si>
  <si>
    <t>Итого совокупный доход</t>
  </si>
  <si>
    <t>Совокупный доход за период</t>
  </si>
  <si>
    <t>Текущие налоговые активы</t>
  </si>
  <si>
    <t>Нераспределенная прибыль/(накопленный убыток)</t>
  </si>
  <si>
    <t>Запасы</t>
  </si>
  <si>
    <t>Отложенные налоговые активы</t>
  </si>
  <si>
    <t>Резерв по неиспользованным отпускам работников</t>
  </si>
  <si>
    <t>Обязательства по налогам и прочим обязательным платежам в бюджет</t>
  </si>
  <si>
    <t>Дополнительный капитал</t>
  </si>
  <si>
    <t>Финансовые обязательства</t>
  </si>
  <si>
    <t>Директор</t>
  </si>
  <si>
    <t>Восстановление/(начисление) резерва по микрокредитам выданным</t>
  </si>
  <si>
    <t>Чистые финансовые доходы после восстановления / (начисления) резерва по микрокредитам выданным</t>
  </si>
  <si>
    <t>Финансовые расходы</t>
  </si>
  <si>
    <t>Прочие расходы</t>
  </si>
  <si>
    <t>Доход от первоначального признания финансовой помощи, полученной от собственника, по справедливой стоимости</t>
  </si>
  <si>
    <t>Формирование уставного капитала</t>
  </si>
  <si>
    <t xml:space="preserve">  </t>
  </si>
  <si>
    <t>(тыс. тене)</t>
  </si>
  <si>
    <t>Движение денежных средств от операционной деятельности</t>
  </si>
  <si>
    <t>Погашение микрокредитов клиентами</t>
  </si>
  <si>
    <t>Проценты полученные</t>
  </si>
  <si>
    <t>Пени и штрафы полученные</t>
  </si>
  <si>
    <t>Приток денежных средств от операционной деятельности</t>
  </si>
  <si>
    <t>Выдача микрокредитов</t>
  </si>
  <si>
    <t>Выплаты по заработной плате</t>
  </si>
  <si>
    <t>Платежи поставщикам за товары и услуги</t>
  </si>
  <si>
    <t>Платежи в бюджет</t>
  </si>
  <si>
    <t>Авансы выданные</t>
  </si>
  <si>
    <t>Прочие выплаты</t>
  </si>
  <si>
    <t>Отток денежных средств от операционной деятельности</t>
  </si>
  <si>
    <t xml:space="preserve">Приток/ (отток) денежных средств от операционной деятельности </t>
  </si>
  <si>
    <t>Движение денежных средств от инвестиционной деятельности</t>
  </si>
  <si>
    <t xml:space="preserve">Приобретение основных средств </t>
  </si>
  <si>
    <t xml:space="preserve">Чистый приток/ (отток) денежных средств от инвестиционной деятельности </t>
  </si>
  <si>
    <t>Движение денежных средств от финансовой деятельности</t>
  </si>
  <si>
    <t>Оплата уставного капитала</t>
  </si>
  <si>
    <t>Получение финансовой помощи</t>
  </si>
  <si>
    <t xml:space="preserve">Чистый приток/ (отток) денежных средств от финансовой деятельности </t>
  </si>
  <si>
    <t>Чистое увеличение / (уменьшение) денежных средств</t>
  </si>
  <si>
    <t>Влияние изменений курсов валют</t>
  </si>
  <si>
    <t>Денежные средства на начало года</t>
  </si>
  <si>
    <t>Денежные средства на конец года</t>
  </si>
  <si>
    <t>Прочие поступления</t>
  </si>
  <si>
    <t>-</t>
  </si>
  <si>
    <t>Нематериальные активы</t>
  </si>
  <si>
    <t>Прочие активы</t>
  </si>
  <si>
    <t xml:space="preserve">Основные средства </t>
  </si>
  <si>
    <t>Итого активов</t>
  </si>
  <si>
    <t>Прочие обязательства</t>
  </si>
  <si>
    <t>Приобретение нематериальных активов</t>
  </si>
  <si>
    <t>Приток денежных средств от финансовой деятельности</t>
  </si>
  <si>
    <t>Отток денежных средств от финансовой деятельности</t>
  </si>
  <si>
    <t>Погашение займов</t>
  </si>
  <si>
    <t>Получение займов</t>
  </si>
  <si>
    <t>Выплата финансовой помощи</t>
  </si>
  <si>
    <t>Выпущенные ценные бумаги</t>
  </si>
  <si>
    <t>Выплата вознаграждения по выпущенным ценным бумагам</t>
  </si>
  <si>
    <t>Финансовые доходы</t>
  </si>
  <si>
    <t>Кан Ю.В. ______________________</t>
  </si>
  <si>
    <t>ТОО «МИКРОФИНАНСОВАЯ ОРГАНИЗАЦИЯ ЮНИКРЕДО»</t>
  </si>
  <si>
    <t>Кан Ю.В.. ______________________</t>
  </si>
  <si>
    <t>Кан Ю.В. ____________________________</t>
  </si>
  <si>
    <t>Дебиторская задолженность</t>
  </si>
  <si>
    <t>Операция «обратное РЕПО»</t>
  </si>
  <si>
    <t>Расходы будущих периодов</t>
  </si>
  <si>
    <t>Выпущенные долговые ценные бумаги</t>
  </si>
  <si>
    <t>Начисленные расходы по расчетам с акционерами по акциям</t>
  </si>
  <si>
    <t>Доходы (расходы) от переоценки иностранной валюты (нетто)</t>
  </si>
  <si>
    <t>Расходы, связанные с выплатой вознаграждения</t>
  </si>
  <si>
    <t>Взносы собственников</t>
  </si>
  <si>
    <t xml:space="preserve">Вознаграждение от РЕПО </t>
  </si>
  <si>
    <t>Прочие</t>
  </si>
  <si>
    <t>31 декабря
2021 года</t>
  </si>
  <si>
    <t>31 декабря
2020 года</t>
  </si>
  <si>
    <t>12 месяцев, закончившихся 31 декабря 2020 года (неаудировано)</t>
  </si>
  <si>
    <t xml:space="preserve"> кредиторская задолженность </t>
  </si>
  <si>
    <t>Остаток на 1 января 2020года</t>
  </si>
  <si>
    <t>Остаток на 31 декабря 2020 года</t>
  </si>
  <si>
    <t>Остаток на 1 января 2021 года</t>
  </si>
  <si>
    <t>Остаток на 31 декабря 2021 года</t>
  </si>
  <si>
    <t>12 месяцев, закончившихся 31   декабря 2021 года  (неаудировано)</t>
  </si>
  <si>
    <t>Вознаграждения по депозитам</t>
  </si>
  <si>
    <t xml:space="preserve"> ОТЧЕТ О ПРИБЫЛЯХ ИЛИ УБЫТКАХ И ПРОЧЕМ СОВОКУПНОМ ДОХОДЕ ЗА ДВЕНАДЦАТЬ МЕСЯЦЕВ, ЗАКОНЧИВШИХСЯ 31 ДЕКАБРЯ 2021 ГОДА</t>
  </si>
  <si>
    <t xml:space="preserve"> ОТЧЕТ О ФИНАНСОВОМ ПОЛОЖЕНИИ НА 31 декабря 2021 ГОДА</t>
  </si>
  <si>
    <t xml:space="preserve"> ОТЧЕТ ОБ ИЗМЕНЕНИЯХ В КАПИТАЛЕ ЗА ДВЕНАДЦАТЬ МЕСЯЦЕВ, ЗАКОНЧИВШИХСЯ 31 ДЕКАБРЯ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</si>
</sst>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;\(#,##0\)"/>
    <numFmt numFmtId="165" formatCode="_(* #,##0_);_(* \(#,##0\);_(* &quot;-&quot;_);_(@_)"/>
    <numFmt numFmtId="166" formatCode="\ _(* #,##0_);_(* \(#,##0\);_(* &quot;-&quot;_);_(@_)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212529"/>
      <name val="Arial"/>
      <family val="2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 wrapText="1"/>
    </xf>
    <xf numFmtId="164" fontId="2" fillId="0" borderId="3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0" fillId="0" borderId="0" xfId="0"/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65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165" fontId="8" fillId="0" borderId="0" xfId="0" applyNumberFormat="1" applyFont="1" applyFill="1" applyAlignment="1">
      <alignment horizontal="right" vertical="top" wrapText="1"/>
    </xf>
    <xf numFmtId="0" fontId="8" fillId="0" borderId="0" xfId="0" applyFont="1" applyFill="1" applyAlignment="1">
      <alignment vertical="center" wrapText="1"/>
    </xf>
    <xf numFmtId="165" fontId="5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5" fontId="8" fillId="0" borderId="0" xfId="0" applyNumberFormat="1" applyFont="1" applyFill="1"/>
    <xf numFmtId="0" fontId="8" fillId="0" borderId="0" xfId="0" applyFont="1" applyFill="1"/>
    <xf numFmtId="165" fontId="9" fillId="0" borderId="0" xfId="0" applyNumberFormat="1" applyFont="1" applyFill="1" applyAlignment="1">
      <alignment vertical="center"/>
    </xf>
    <xf numFmtId="0" fontId="10" fillId="0" borderId="0" xfId="0" applyFont="1"/>
    <xf numFmtId="0" fontId="6" fillId="0" borderId="0" xfId="0" applyFont="1" applyFill="1" applyAlignment="1">
      <alignment horizontal="center" vertical="center" wrapText="1"/>
    </xf>
    <xf numFmtId="3" fontId="8" fillId="0" borderId="0" xfId="0" applyNumberFormat="1" applyFont="1" applyFill="1" applyAlignment="1">
      <alignment vertical="center"/>
    </xf>
    <xf numFmtId="164" fontId="8" fillId="0" borderId="0" xfId="0" applyNumberFormat="1" applyFont="1" applyFill="1" applyAlignment="1">
      <alignment vertical="center"/>
    </xf>
    <xf numFmtId="0" fontId="0" fillId="0" borderId="0" xfId="0"/>
    <xf numFmtId="0" fontId="0" fillId="0" borderId="0" xfId="0"/>
    <xf numFmtId="0" fontId="7" fillId="0" borderId="0" xfId="0" applyFont="1" applyAlignment="1">
      <alignment horizontal="left" vertical="center"/>
    </xf>
    <xf numFmtId="0" fontId="8" fillId="0" borderId="0" xfId="0" applyFont="1"/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/>
    </xf>
    <xf numFmtId="164" fontId="6" fillId="0" borderId="0" xfId="0" applyNumberFormat="1" applyFont="1" applyAlignment="1">
      <alignment horizontal="right" vertical="center" wrapText="1"/>
    </xf>
    <xf numFmtId="164" fontId="5" fillId="0" borderId="0" xfId="0" applyNumberFormat="1" applyFont="1" applyAlignment="1">
      <alignment horizontal="right" vertical="center" wrapText="1"/>
    </xf>
    <xf numFmtId="0" fontId="7" fillId="0" borderId="0" xfId="0" applyFont="1"/>
    <xf numFmtId="0" fontId="0" fillId="0" borderId="0" xfId="0"/>
    <xf numFmtId="0" fontId="6" fillId="0" borderId="3" xfId="0" applyFont="1" applyBorder="1" applyAlignment="1">
      <alignment vertical="center" wrapText="1"/>
    </xf>
    <xf numFmtId="164" fontId="3" fillId="0" borderId="5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justify"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right" vertical="center" wrapText="1"/>
    </xf>
    <xf numFmtId="3" fontId="8" fillId="0" borderId="0" xfId="0" applyNumberFormat="1" applyFont="1" applyAlignment="1">
      <alignment vertical="center" wrapText="1"/>
    </xf>
    <xf numFmtId="3" fontId="5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3" fontId="8" fillId="0" borderId="0" xfId="0" applyNumberFormat="1" applyFont="1" applyAlignment="1">
      <alignment horizontal="right" vertical="center" wrapText="1"/>
    </xf>
    <xf numFmtId="3" fontId="8" fillId="0" borderId="0" xfId="0" applyNumberFormat="1" applyFont="1" applyFill="1"/>
    <xf numFmtId="164" fontId="8" fillId="0" borderId="0" xfId="0" applyNumberFormat="1" applyFont="1" applyFill="1"/>
    <xf numFmtId="0" fontId="5" fillId="0" borderId="3" xfId="0" applyFont="1" applyBorder="1" applyAlignment="1">
      <alignment horizontal="right" vertical="top" wrapText="1"/>
    </xf>
    <xf numFmtId="0" fontId="0" fillId="0" borderId="0" xfId="0"/>
    <xf numFmtId="166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164" fontId="8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2" borderId="0" xfId="0" applyFont="1" applyFill="1" applyAlignment="1">
      <alignment horizontal="center" vertical="center"/>
    </xf>
    <xf numFmtId="164" fontId="7" fillId="0" borderId="0" xfId="0" applyNumberFormat="1" applyFont="1" applyAlignment="1">
      <alignment horizontal="right" vertical="center" wrapText="1"/>
    </xf>
    <xf numFmtId="164" fontId="6" fillId="0" borderId="3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5" fillId="0" borderId="5" xfId="0" applyNumberFormat="1" applyFont="1" applyBorder="1" applyAlignment="1">
      <alignment horizontal="right" vertical="center" wrapText="1"/>
    </xf>
    <xf numFmtId="164" fontId="8" fillId="0" borderId="0" xfId="0" applyNumberFormat="1" applyFont="1"/>
    <xf numFmtId="164" fontId="5" fillId="0" borderId="4" xfId="0" applyNumberFormat="1" applyFont="1" applyBorder="1" applyAlignment="1">
      <alignment horizontal="right" vertical="center" wrapText="1"/>
    </xf>
    <xf numFmtId="164" fontId="7" fillId="0" borderId="0" xfId="0" applyNumberFormat="1" applyFont="1" applyAlignment="1">
      <alignment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0" fontId="11" fillId="0" borderId="0" xfId="0" applyFont="1"/>
    <xf numFmtId="3" fontId="13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left"/>
    </xf>
    <xf numFmtId="3" fontId="7" fillId="0" borderId="1" xfId="0" applyNumberFormat="1" applyFont="1" applyBorder="1" applyAlignment="1">
      <alignment horizontal="right" vertical="center" wrapText="1"/>
    </xf>
    <xf numFmtId="3" fontId="7" fillId="0" borderId="2" xfId="0" applyNumberFormat="1" applyFont="1" applyBorder="1" applyAlignment="1">
      <alignment horizontal="right" vertical="center" wrapText="1"/>
    </xf>
    <xf numFmtId="0" fontId="0" fillId="0" borderId="5" xfId="0" applyBorder="1"/>
    <xf numFmtId="0" fontId="4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3" fontId="11" fillId="0" borderId="0" xfId="0" applyNumberFormat="1" applyFont="1"/>
    <xf numFmtId="0" fontId="6" fillId="0" borderId="0" xfId="0" applyFont="1" applyFill="1" applyAlignment="1">
      <alignment vertical="center"/>
    </xf>
    <xf numFmtId="0" fontId="8" fillId="0" borderId="0" xfId="0" applyFont="1" applyAlignment="1">
      <alignment horizontal="right" vertical="center" wrapText="1"/>
    </xf>
    <xf numFmtId="0" fontId="8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wrapText="1"/>
    </xf>
    <xf numFmtId="0" fontId="11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"/>
  <sheetViews>
    <sheetView showGridLines="0" tabSelected="1" topLeftCell="A13" zoomScaleNormal="100" workbookViewId="0">
      <selection activeCell="A19" sqref="A19"/>
    </sheetView>
  </sheetViews>
  <sheetFormatPr defaultRowHeight="13.2" x14ac:dyDescent="0.25"/>
  <cols>
    <col min="1" max="1" width="42.44140625" style="32" customWidth="1"/>
    <col min="2" max="2" width="10.6640625" style="32" customWidth="1"/>
    <col min="3" max="3" width="14.88671875" style="32" customWidth="1"/>
    <col min="4" max="4" width="2.6640625" style="32" customWidth="1"/>
    <col min="5" max="5" width="14.88671875" style="32" customWidth="1"/>
    <col min="6" max="16384" width="8.88671875" style="32"/>
  </cols>
  <sheetData>
    <row r="1" spans="1:5" x14ac:dyDescent="0.25">
      <c r="A1" s="31" t="s">
        <v>81</v>
      </c>
    </row>
    <row r="2" spans="1:5" x14ac:dyDescent="0.25">
      <c r="A2" s="80" t="s">
        <v>105</v>
      </c>
    </row>
    <row r="5" spans="1:5" ht="27" thickBot="1" x14ac:dyDescent="0.3">
      <c r="A5" s="90"/>
      <c r="B5" s="91"/>
      <c r="C5" s="58" t="s">
        <v>94</v>
      </c>
      <c r="D5" s="92"/>
      <c r="E5" s="58" t="s">
        <v>95</v>
      </c>
    </row>
    <row r="6" spans="1:5" x14ac:dyDescent="0.25">
      <c r="A6" s="90"/>
      <c r="B6" s="91"/>
      <c r="C6" s="33"/>
      <c r="D6" s="92"/>
      <c r="E6" s="33"/>
    </row>
    <row r="7" spans="1:5" ht="26.4" x14ac:dyDescent="0.25">
      <c r="B7" s="62" t="s">
        <v>0</v>
      </c>
      <c r="C7" s="33" t="s">
        <v>1</v>
      </c>
      <c r="D7" s="33"/>
      <c r="E7" s="33" t="s">
        <v>1</v>
      </c>
    </row>
    <row r="8" spans="1:5" x14ac:dyDescent="0.25">
      <c r="A8" s="71" t="s">
        <v>2</v>
      </c>
      <c r="B8" s="62"/>
      <c r="C8" s="33"/>
      <c r="D8" s="33"/>
      <c r="E8" s="33"/>
    </row>
    <row r="9" spans="1:5" ht="14.4" customHeight="1" x14ac:dyDescent="0.25">
      <c r="A9" s="34" t="s">
        <v>3</v>
      </c>
      <c r="B9" s="64">
        <v>4</v>
      </c>
      <c r="C9" s="55">
        <v>273290</v>
      </c>
      <c r="D9" s="54"/>
      <c r="E9" s="55">
        <v>85737</v>
      </c>
    </row>
    <row r="10" spans="1:5" ht="14.4" customHeight="1" x14ac:dyDescent="0.25">
      <c r="A10" s="34" t="s">
        <v>4</v>
      </c>
      <c r="B10" s="64">
        <v>5</v>
      </c>
      <c r="C10" s="55">
        <v>151988</v>
      </c>
      <c r="D10" s="54"/>
      <c r="E10" s="55" t="s">
        <v>65</v>
      </c>
    </row>
    <row r="11" spans="1:5" ht="14.4" customHeight="1" x14ac:dyDescent="0.25">
      <c r="A11" s="34" t="s">
        <v>25</v>
      </c>
      <c r="B11" s="64"/>
      <c r="C11" s="55">
        <v>0</v>
      </c>
      <c r="D11" s="54"/>
      <c r="E11" s="55">
        <v>0</v>
      </c>
    </row>
    <row r="12" spans="1:5" ht="14.4" customHeight="1" x14ac:dyDescent="0.25">
      <c r="A12" s="34" t="s">
        <v>84</v>
      </c>
      <c r="B12" s="64">
        <v>6</v>
      </c>
      <c r="C12" s="55">
        <v>2000</v>
      </c>
      <c r="D12" s="54"/>
      <c r="E12" s="55">
        <v>12274</v>
      </c>
    </row>
    <row r="13" spans="1:5" ht="14.4" customHeight="1" x14ac:dyDescent="0.25">
      <c r="A13" s="34" t="s">
        <v>23</v>
      </c>
      <c r="B13" s="64"/>
      <c r="C13" s="55">
        <v>0</v>
      </c>
      <c r="D13" s="54"/>
      <c r="E13" s="55">
        <v>0</v>
      </c>
    </row>
    <row r="14" spans="1:5" ht="14.4" customHeight="1" x14ac:dyDescent="0.25">
      <c r="A14" s="34" t="s">
        <v>85</v>
      </c>
      <c r="B14" s="64">
        <v>7</v>
      </c>
      <c r="C14" s="55">
        <v>393652</v>
      </c>
      <c r="D14" s="54"/>
      <c r="E14" s="55"/>
    </row>
    <row r="15" spans="1:5" ht="14.4" customHeight="1" x14ac:dyDescent="0.25">
      <c r="A15" s="34" t="s">
        <v>68</v>
      </c>
      <c r="B15" s="64"/>
      <c r="C15" s="55">
        <v>0</v>
      </c>
      <c r="D15" s="54"/>
      <c r="E15" s="55">
        <v>0</v>
      </c>
    </row>
    <row r="16" spans="1:5" ht="14.4" customHeight="1" x14ac:dyDescent="0.25">
      <c r="A16" s="34" t="s">
        <v>66</v>
      </c>
      <c r="B16" s="64">
        <v>8</v>
      </c>
      <c r="C16" s="55">
        <v>51</v>
      </c>
      <c r="D16" s="54"/>
      <c r="E16" s="55" t="s">
        <v>65</v>
      </c>
    </row>
    <row r="17" spans="1:5" ht="14.4" customHeight="1" x14ac:dyDescent="0.25">
      <c r="A17" s="34" t="s">
        <v>5</v>
      </c>
      <c r="B17" s="64"/>
      <c r="C17" s="55">
        <v>0</v>
      </c>
      <c r="D17" s="54"/>
      <c r="E17" s="55">
        <v>0</v>
      </c>
    </row>
    <row r="18" spans="1:5" ht="14.4" customHeight="1" x14ac:dyDescent="0.25">
      <c r="A18" s="34" t="s">
        <v>86</v>
      </c>
      <c r="B18" s="64">
        <v>6</v>
      </c>
      <c r="C18" s="55">
        <v>6052</v>
      </c>
      <c r="D18" s="54"/>
      <c r="E18" s="55" t="s">
        <v>65</v>
      </c>
    </row>
    <row r="19" spans="1:5" ht="14.4" customHeight="1" x14ac:dyDescent="0.25">
      <c r="A19" s="34" t="s">
        <v>26</v>
      </c>
      <c r="B19" s="64"/>
      <c r="C19" s="55">
        <v>0</v>
      </c>
      <c r="D19" s="54"/>
      <c r="E19" s="55">
        <v>0</v>
      </c>
    </row>
    <row r="20" spans="1:5" ht="15" customHeight="1" thickBot="1" x14ac:dyDescent="0.3">
      <c r="A20" s="34" t="s">
        <v>67</v>
      </c>
      <c r="B20" s="64">
        <v>6</v>
      </c>
      <c r="C20" s="55">
        <v>3769</v>
      </c>
      <c r="D20" s="54"/>
      <c r="E20" s="55" t="s">
        <v>65</v>
      </c>
    </row>
    <row r="21" spans="1:5" ht="15" customHeight="1" thickBot="1" x14ac:dyDescent="0.3">
      <c r="A21" s="14" t="s">
        <v>69</v>
      </c>
      <c r="B21" s="68"/>
      <c r="C21" s="81">
        <f>SUM(C9:C20)</f>
        <v>830802</v>
      </c>
      <c r="D21" s="89"/>
      <c r="E21" s="81">
        <f>SUM(E9:E20)</f>
        <v>98011</v>
      </c>
    </row>
    <row r="22" spans="1:5" ht="15" customHeight="1" thickTop="1" x14ac:dyDescent="0.25">
      <c r="A22" s="71" t="s">
        <v>6</v>
      </c>
      <c r="B22" s="64"/>
      <c r="C22" s="54"/>
      <c r="D22" s="89"/>
      <c r="E22" s="54"/>
    </row>
    <row r="23" spans="1:5" ht="14.4" customHeight="1" x14ac:dyDescent="0.25">
      <c r="A23" s="34" t="s">
        <v>97</v>
      </c>
      <c r="B23" s="64">
        <v>9</v>
      </c>
      <c r="C23" s="55">
        <v>8044</v>
      </c>
      <c r="D23" s="54"/>
      <c r="E23" s="55">
        <v>33391</v>
      </c>
    </row>
    <row r="24" spans="1:5" ht="14.4" customHeight="1" x14ac:dyDescent="0.25">
      <c r="A24" s="34" t="s">
        <v>27</v>
      </c>
      <c r="B24" s="64"/>
      <c r="C24" s="55">
        <v>0</v>
      </c>
      <c r="D24" s="54"/>
      <c r="E24" s="55">
        <v>0</v>
      </c>
    </row>
    <row r="25" spans="1:5" ht="24" customHeight="1" x14ac:dyDescent="0.25">
      <c r="A25" s="66" t="s">
        <v>28</v>
      </c>
      <c r="B25" s="64">
        <v>10</v>
      </c>
      <c r="C25" s="55">
        <v>159</v>
      </c>
      <c r="D25" s="54"/>
      <c r="E25" s="55">
        <v>3925</v>
      </c>
    </row>
    <row r="26" spans="1:5" ht="14.4" customHeight="1" x14ac:dyDescent="0.25">
      <c r="A26" s="34" t="s">
        <v>30</v>
      </c>
      <c r="B26" s="64"/>
      <c r="C26" s="55">
        <v>0</v>
      </c>
      <c r="D26" s="33"/>
      <c r="E26" s="55">
        <v>0</v>
      </c>
    </row>
    <row r="27" spans="1:5" ht="14.4" customHeight="1" x14ac:dyDescent="0.25">
      <c r="A27" s="34" t="s">
        <v>87</v>
      </c>
      <c r="B27" s="64">
        <v>11</v>
      </c>
      <c r="C27" s="55">
        <v>685157</v>
      </c>
      <c r="D27" s="33"/>
      <c r="E27" s="55" t="s">
        <v>65</v>
      </c>
    </row>
    <row r="28" spans="1:5" ht="14.4" customHeight="1" x14ac:dyDescent="0.25">
      <c r="A28" s="34" t="s">
        <v>7</v>
      </c>
      <c r="B28" s="64"/>
      <c r="C28" s="55">
        <v>0</v>
      </c>
      <c r="D28" s="54"/>
      <c r="E28" s="55">
        <v>0</v>
      </c>
    </row>
    <row r="29" spans="1:5" ht="14.4" customHeight="1" x14ac:dyDescent="0.25">
      <c r="A29" s="34" t="s">
        <v>88</v>
      </c>
      <c r="B29" s="64">
        <v>12</v>
      </c>
      <c r="C29" s="55">
        <v>11309</v>
      </c>
      <c r="D29" s="54"/>
      <c r="E29" s="55" t="s">
        <v>65</v>
      </c>
    </row>
    <row r="30" spans="1:5" ht="15" customHeight="1" thickBot="1" x14ac:dyDescent="0.3">
      <c r="A30" s="34" t="s">
        <v>70</v>
      </c>
      <c r="B30" s="64"/>
      <c r="C30" s="55"/>
      <c r="D30" s="54"/>
      <c r="E30" s="55"/>
    </row>
    <row r="31" spans="1:5" ht="15" customHeight="1" thickBot="1" x14ac:dyDescent="0.3">
      <c r="A31" s="14" t="s">
        <v>8</v>
      </c>
      <c r="B31" s="68"/>
      <c r="C31" s="81">
        <f>SUM(C23:C30)</f>
        <v>704669</v>
      </c>
      <c r="D31" s="89"/>
      <c r="E31" s="81">
        <f>SUM(E23:E30)</f>
        <v>37316</v>
      </c>
    </row>
    <row r="32" spans="1:5" ht="15" customHeight="1" thickTop="1" x14ac:dyDescent="0.25">
      <c r="A32" s="71" t="s">
        <v>9</v>
      </c>
      <c r="B32" s="64"/>
      <c r="C32" s="54"/>
      <c r="D32" s="89"/>
      <c r="E32" s="54"/>
    </row>
    <row r="33" spans="1:5" ht="14.4" customHeight="1" x14ac:dyDescent="0.25">
      <c r="A33" s="34" t="s">
        <v>10</v>
      </c>
      <c r="B33" s="64">
        <v>13</v>
      </c>
      <c r="C33" s="55">
        <v>70000</v>
      </c>
      <c r="D33" s="54"/>
      <c r="E33" s="55">
        <v>50000</v>
      </c>
    </row>
    <row r="34" spans="1:5" ht="14.4" customHeight="1" x14ac:dyDescent="0.25">
      <c r="A34" s="34" t="s">
        <v>29</v>
      </c>
      <c r="B34" s="64">
        <v>13</v>
      </c>
      <c r="C34" s="55">
        <v>54750</v>
      </c>
      <c r="D34" s="54"/>
      <c r="E34" s="55">
        <v>21359</v>
      </c>
    </row>
    <row r="35" spans="1:5" ht="15" customHeight="1" thickBot="1" x14ac:dyDescent="0.3">
      <c r="A35" s="34" t="s">
        <v>24</v>
      </c>
      <c r="B35" s="64"/>
      <c r="C35" s="55">
        <v>1383</v>
      </c>
      <c r="D35" s="89"/>
      <c r="E35" s="55">
        <v>-10664</v>
      </c>
    </row>
    <row r="36" spans="1:5" ht="15" customHeight="1" thickBot="1" x14ac:dyDescent="0.3">
      <c r="A36" s="14" t="s">
        <v>12</v>
      </c>
      <c r="B36" s="68"/>
      <c r="C36" s="81">
        <f>SUM(C33:C35)</f>
        <v>126133</v>
      </c>
      <c r="D36" s="89"/>
      <c r="E36" s="81">
        <f>SUM(E33:E35)</f>
        <v>60695</v>
      </c>
    </row>
    <row r="37" spans="1:5" ht="15.6" customHeight="1" thickTop="1" thickBot="1" x14ac:dyDescent="0.3">
      <c r="A37" s="14" t="s">
        <v>13</v>
      </c>
      <c r="B37" s="68"/>
      <c r="C37" s="82">
        <f>C31+C36</f>
        <v>830802</v>
      </c>
      <c r="D37" s="89"/>
      <c r="E37" s="82">
        <f>E31+E36</f>
        <v>98011</v>
      </c>
    </row>
    <row r="38" spans="1:5" ht="15" customHeight="1" thickTop="1" x14ac:dyDescent="0.25"/>
    <row r="39" spans="1:5" ht="14.4" customHeight="1" x14ac:dyDescent="0.25"/>
    <row r="40" spans="1:5" ht="14.4" customHeight="1" x14ac:dyDescent="0.25"/>
    <row r="41" spans="1:5" ht="14.4" customHeight="1" x14ac:dyDescent="0.25">
      <c r="A41" s="37" t="s">
        <v>31</v>
      </c>
    </row>
    <row r="42" spans="1:5" ht="14.4" customHeight="1" x14ac:dyDescent="0.25">
      <c r="A42" s="37" t="s">
        <v>80</v>
      </c>
    </row>
    <row r="43" spans="1:5" ht="14.4" customHeight="1" x14ac:dyDescent="0.25"/>
    <row r="44" spans="1:5" ht="14.4" customHeight="1" x14ac:dyDescent="0.25"/>
    <row r="45" spans="1:5" ht="14.4" customHeight="1" x14ac:dyDescent="0.25"/>
    <row r="46" spans="1:5" ht="14.4" customHeight="1" x14ac:dyDescent="0.25"/>
    <row r="47" spans="1:5" ht="14.4" customHeight="1" x14ac:dyDescent="0.25"/>
    <row r="48" spans="1:5" ht="14.4" customHeight="1" x14ac:dyDescent="0.25"/>
    <row r="49" ht="14.4" customHeight="1" x14ac:dyDescent="0.25"/>
    <row r="50" ht="14.4" customHeight="1" x14ac:dyDescent="0.25"/>
    <row r="51" ht="14.4" customHeight="1" x14ac:dyDescent="0.25"/>
    <row r="52" ht="14.4" customHeight="1" x14ac:dyDescent="0.25"/>
    <row r="53" ht="14.4" customHeight="1" x14ac:dyDescent="0.25"/>
    <row r="54" ht="14.4" customHeight="1" x14ac:dyDescent="0.25"/>
    <row r="55" ht="14.4" customHeight="1" x14ac:dyDescent="0.25"/>
    <row r="56" ht="14.4" customHeight="1" x14ac:dyDescent="0.25"/>
    <row r="57" ht="14.4" customHeight="1" x14ac:dyDescent="0.25"/>
    <row r="58" ht="14.4" customHeight="1" x14ac:dyDescent="0.25"/>
    <row r="59" ht="14.4" customHeight="1" x14ac:dyDescent="0.25"/>
    <row r="60" ht="14.4" customHeight="1" x14ac:dyDescent="0.25"/>
    <row r="61" ht="14.4" customHeight="1" x14ac:dyDescent="0.25"/>
    <row r="62" ht="14.4" customHeight="1" x14ac:dyDescent="0.25"/>
    <row r="63" ht="14.4" customHeight="1" x14ac:dyDescent="0.25"/>
    <row r="64" ht="14.4" customHeight="1" x14ac:dyDescent="0.25"/>
    <row r="65" ht="14.4" customHeight="1" x14ac:dyDescent="0.25"/>
    <row r="66" ht="14.4" customHeight="1" x14ac:dyDescent="0.25"/>
    <row r="67" ht="14.4" customHeight="1" x14ac:dyDescent="0.25"/>
    <row r="68" ht="14.4" customHeight="1" x14ac:dyDescent="0.25"/>
    <row r="69" ht="14.4" customHeight="1" x14ac:dyDescent="0.25"/>
    <row r="70" ht="14.4" customHeight="1" x14ac:dyDescent="0.25"/>
    <row r="71" ht="14.4" customHeight="1" x14ac:dyDescent="0.25"/>
    <row r="72" ht="14.4" customHeight="1" x14ac:dyDescent="0.25"/>
    <row r="73" ht="14.4" customHeight="1" x14ac:dyDescent="0.25"/>
    <row r="74" ht="14.4" customHeight="1" x14ac:dyDescent="0.25"/>
    <row r="75" ht="14.4" customHeight="1" x14ac:dyDescent="0.25"/>
    <row r="76" ht="14.4" customHeight="1" x14ac:dyDescent="0.25"/>
    <row r="77" ht="14.4" customHeight="1" x14ac:dyDescent="0.25"/>
    <row r="78" ht="14.4" customHeight="1" x14ac:dyDescent="0.25"/>
    <row r="79" ht="14.4" customHeight="1" x14ac:dyDescent="0.25"/>
    <row r="80" ht="14.4" customHeight="1" x14ac:dyDescent="0.25"/>
    <row r="81" ht="14.4" customHeight="1" x14ac:dyDescent="0.25"/>
    <row r="82" ht="14.4" customHeight="1" x14ac:dyDescent="0.25"/>
    <row r="83" ht="14.4" customHeight="1" x14ac:dyDescent="0.25"/>
    <row r="84" ht="14.4" customHeight="1" x14ac:dyDescent="0.25"/>
    <row r="85" ht="14.4" customHeight="1" x14ac:dyDescent="0.25"/>
    <row r="86" ht="14.4" customHeight="1" x14ac:dyDescent="0.25"/>
    <row r="87" ht="14.4" customHeight="1" x14ac:dyDescent="0.25"/>
    <row r="88" ht="14.4" customHeight="1" x14ac:dyDescent="0.25"/>
    <row r="89" ht="14.4" customHeight="1" x14ac:dyDescent="0.25"/>
    <row r="90" ht="14.4" customHeight="1" x14ac:dyDescent="0.25"/>
    <row r="91" ht="14.4" customHeight="1" x14ac:dyDescent="0.25"/>
    <row r="92" ht="14.4" customHeight="1" x14ac:dyDescent="0.25"/>
    <row r="93" ht="14.4" customHeight="1" x14ac:dyDescent="0.25"/>
    <row r="94" ht="14.4" customHeight="1" x14ac:dyDescent="0.25"/>
    <row r="95" ht="14.4" customHeight="1" x14ac:dyDescent="0.25"/>
    <row r="96" ht="14.4" customHeight="1" x14ac:dyDescent="0.25"/>
    <row r="97" ht="14.4" customHeight="1" x14ac:dyDescent="0.25"/>
    <row r="98" ht="14.4" customHeight="1" x14ac:dyDescent="0.25"/>
    <row r="99" ht="14.4" customHeight="1" x14ac:dyDescent="0.25"/>
  </sheetData>
  <mergeCells count="6">
    <mergeCell ref="D31:D32"/>
    <mergeCell ref="D35:D37"/>
    <mergeCell ref="A5:A6"/>
    <mergeCell ref="B5:B6"/>
    <mergeCell ref="D5:D6"/>
    <mergeCell ref="D21:D22"/>
  </mergeCells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showGridLines="0" topLeftCell="A4" zoomScaleNormal="100" workbookViewId="0">
      <selection activeCell="B5" sqref="B5"/>
    </sheetView>
  </sheetViews>
  <sheetFormatPr defaultRowHeight="13.2" x14ac:dyDescent="0.25"/>
  <cols>
    <col min="1" max="1" width="47" style="32" customWidth="1"/>
    <col min="2" max="2" width="11.6640625" style="32" customWidth="1"/>
    <col min="3" max="3" width="16.5546875" style="32" customWidth="1"/>
    <col min="4" max="4" width="4.109375" style="32" customWidth="1"/>
    <col min="5" max="5" width="17" style="32" customWidth="1"/>
    <col min="6" max="16384" width="8.88671875" style="32"/>
  </cols>
  <sheetData>
    <row r="1" spans="1:5" x14ac:dyDescent="0.25">
      <c r="A1" s="31" t="s">
        <v>81</v>
      </c>
    </row>
    <row r="2" spans="1:5" ht="31.5" customHeight="1" x14ac:dyDescent="0.25">
      <c r="A2" s="93" t="s">
        <v>104</v>
      </c>
      <c r="B2" s="93"/>
      <c r="C2" s="93"/>
      <c r="D2" s="93"/>
      <c r="E2" s="93"/>
    </row>
    <row r="4" spans="1:5" ht="68.25" customHeight="1" x14ac:dyDescent="0.25">
      <c r="B4" s="61"/>
      <c r="C4" s="33" t="s">
        <v>102</v>
      </c>
      <c r="D4" s="33"/>
      <c r="E4" s="33" t="s">
        <v>96</v>
      </c>
    </row>
    <row r="5" spans="1:5" ht="26.4" x14ac:dyDescent="0.25">
      <c r="B5" s="62" t="s">
        <v>0</v>
      </c>
      <c r="C5" s="33" t="s">
        <v>1</v>
      </c>
      <c r="D5" s="33"/>
      <c r="E5" s="33" t="s">
        <v>1</v>
      </c>
    </row>
    <row r="6" spans="1:5" x14ac:dyDescent="0.25">
      <c r="A6" s="61"/>
      <c r="B6" s="63"/>
      <c r="C6" s="33"/>
      <c r="D6" s="33"/>
      <c r="E6" s="33"/>
    </row>
    <row r="7" spans="1:5" x14ac:dyDescent="0.25">
      <c r="A7" s="34" t="s">
        <v>14</v>
      </c>
      <c r="B7" s="64">
        <v>14</v>
      </c>
      <c r="C7" s="35">
        <v>44592</v>
      </c>
      <c r="D7" s="65"/>
      <c r="E7" s="35" t="s">
        <v>65</v>
      </c>
    </row>
    <row r="8" spans="1:5" ht="26.4" x14ac:dyDescent="0.25">
      <c r="A8" s="66" t="s">
        <v>32</v>
      </c>
      <c r="B8" s="64"/>
      <c r="C8" s="35">
        <v>5061</v>
      </c>
      <c r="D8" s="65"/>
      <c r="E8" s="35" t="s">
        <v>65</v>
      </c>
    </row>
    <row r="9" spans="1:5" x14ac:dyDescent="0.25">
      <c r="A9" s="66" t="s">
        <v>79</v>
      </c>
      <c r="B9" s="64"/>
      <c r="C9" s="35">
        <v>5794</v>
      </c>
      <c r="D9" s="65"/>
      <c r="E9" s="60">
        <v>484</v>
      </c>
    </row>
    <row r="10" spans="1:5" ht="26.4" x14ac:dyDescent="0.25">
      <c r="A10" s="66" t="s">
        <v>89</v>
      </c>
      <c r="B10" s="64">
        <v>15</v>
      </c>
      <c r="C10" s="35">
        <v>6778</v>
      </c>
      <c r="D10" s="65"/>
      <c r="E10" s="35">
        <v>306</v>
      </c>
    </row>
    <row r="11" spans="1:5" ht="39.6" x14ac:dyDescent="0.25">
      <c r="A11" s="67" t="s">
        <v>33</v>
      </c>
      <c r="B11" s="68"/>
      <c r="C11" s="36">
        <f>SUM(C7:C10)</f>
        <v>62225</v>
      </c>
      <c r="D11" s="69"/>
      <c r="E11" s="36">
        <f>SUM(E7:E10)</f>
        <v>790</v>
      </c>
    </row>
    <row r="12" spans="1:5" ht="13.8" thickBot="1" x14ac:dyDescent="0.3">
      <c r="A12" s="34" t="s">
        <v>15</v>
      </c>
      <c r="B12" s="64">
        <v>16</v>
      </c>
      <c r="C12" s="70">
        <v>0</v>
      </c>
      <c r="D12" s="69"/>
      <c r="E12" s="60">
        <v>-250</v>
      </c>
    </row>
    <row r="13" spans="1:5" ht="13.8" thickBot="1" x14ac:dyDescent="0.3">
      <c r="A13" s="71" t="s">
        <v>16</v>
      </c>
      <c r="B13" s="72"/>
      <c r="C13" s="73">
        <f>SUM(C11:C12)</f>
        <v>62225</v>
      </c>
      <c r="D13" s="69"/>
      <c r="E13" s="73">
        <f>SUM(E11:E12)</f>
        <v>540</v>
      </c>
    </row>
    <row r="14" spans="1:5" x14ac:dyDescent="0.25">
      <c r="A14" s="34" t="s">
        <v>17</v>
      </c>
      <c r="B14" s="64">
        <v>17</v>
      </c>
      <c r="C14" s="35">
        <v>36696</v>
      </c>
      <c r="D14" s="35"/>
      <c r="E14" s="60">
        <v>-1585</v>
      </c>
    </row>
    <row r="15" spans="1:5" x14ac:dyDescent="0.25">
      <c r="A15" s="34" t="s">
        <v>34</v>
      </c>
      <c r="B15" s="64"/>
      <c r="C15" s="35">
        <v>0</v>
      </c>
      <c r="D15" s="69"/>
      <c r="E15" s="35" t="s">
        <v>65</v>
      </c>
    </row>
    <row r="16" spans="1:5" x14ac:dyDescent="0.25">
      <c r="A16" s="34" t="s">
        <v>90</v>
      </c>
      <c r="B16" s="64">
        <v>18</v>
      </c>
      <c r="C16" s="35">
        <v>6381</v>
      </c>
      <c r="D16" s="69"/>
      <c r="E16" s="35" t="s">
        <v>65</v>
      </c>
    </row>
    <row r="17" spans="1:7" ht="13.8" thickBot="1" x14ac:dyDescent="0.3">
      <c r="A17" s="34" t="s">
        <v>35</v>
      </c>
      <c r="B17" s="64">
        <v>19</v>
      </c>
      <c r="C17" s="35">
        <v>7131</v>
      </c>
      <c r="D17" s="69"/>
      <c r="E17" s="60">
        <v>-5616</v>
      </c>
      <c r="G17" s="74"/>
    </row>
    <row r="18" spans="1:7" x14ac:dyDescent="0.25">
      <c r="A18" s="71" t="s">
        <v>18</v>
      </c>
      <c r="B18" s="68"/>
      <c r="C18" s="75">
        <f>SUM(C14:C17)</f>
        <v>50208</v>
      </c>
      <c r="D18" s="75"/>
      <c r="E18" s="75">
        <f>SUM(E13:E17)</f>
        <v>-6661</v>
      </c>
    </row>
    <row r="19" spans="1:7" x14ac:dyDescent="0.25">
      <c r="A19" s="34" t="s">
        <v>19</v>
      </c>
      <c r="B19" s="64">
        <v>20</v>
      </c>
      <c r="C19" s="35">
        <v>0</v>
      </c>
      <c r="D19" s="69"/>
      <c r="E19" s="60">
        <v>-4003</v>
      </c>
    </row>
    <row r="20" spans="1:7" ht="13.8" thickBot="1" x14ac:dyDescent="0.3">
      <c r="A20" s="71" t="s">
        <v>20</v>
      </c>
      <c r="B20" s="68"/>
      <c r="C20" s="36">
        <f>C11-C18</f>
        <v>12017</v>
      </c>
      <c r="D20" s="76"/>
      <c r="E20" s="36">
        <f>E18+E19</f>
        <v>-10664</v>
      </c>
    </row>
    <row r="21" spans="1:7" ht="13.8" thickBot="1" x14ac:dyDescent="0.3">
      <c r="A21" s="71" t="s">
        <v>21</v>
      </c>
      <c r="B21" s="61"/>
      <c r="C21" s="77">
        <f>C20</f>
        <v>12017</v>
      </c>
      <c r="D21" s="76"/>
      <c r="E21" s="77">
        <f>E20</f>
        <v>-10664</v>
      </c>
    </row>
    <row r="22" spans="1:7" ht="13.8" thickTop="1" x14ac:dyDescent="0.25">
      <c r="B22" s="34"/>
      <c r="C22" s="54"/>
      <c r="D22" s="67"/>
      <c r="E22" s="33"/>
    </row>
    <row r="23" spans="1:7" x14ac:dyDescent="0.25">
      <c r="B23" s="34"/>
      <c r="C23" s="54"/>
      <c r="D23" s="33"/>
      <c r="E23" s="33"/>
    </row>
    <row r="26" spans="1:7" x14ac:dyDescent="0.25">
      <c r="A26" s="37" t="s">
        <v>31</v>
      </c>
    </row>
    <row r="27" spans="1:7" x14ac:dyDescent="0.25">
      <c r="A27" s="37" t="s">
        <v>82</v>
      </c>
    </row>
  </sheetData>
  <mergeCells count="1">
    <mergeCell ref="A2:E2"/>
  </mergeCells>
  <pageMargins left="0.7" right="0.7" top="0.75" bottom="0.75" header="0.3" footer="0.3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showGridLines="0" zoomScaleNormal="100" workbookViewId="0">
      <selection activeCell="D16" sqref="D16"/>
    </sheetView>
  </sheetViews>
  <sheetFormatPr defaultRowHeight="14.4" x14ac:dyDescent="0.3"/>
  <cols>
    <col min="1" max="1" width="28.88671875" customWidth="1"/>
    <col min="2" max="2" width="16.6640625" customWidth="1"/>
    <col min="3" max="3" width="2.33203125" customWidth="1"/>
    <col min="4" max="4" width="15" customWidth="1"/>
    <col min="5" max="5" width="2.88671875" customWidth="1"/>
    <col min="6" max="6" width="12.33203125" customWidth="1"/>
    <col min="7" max="7" width="1.6640625" customWidth="1"/>
    <col min="8" max="8" width="14.33203125" customWidth="1"/>
  </cols>
  <sheetData>
    <row r="1" spans="1:19" x14ac:dyDescent="0.3">
      <c r="A1" s="5" t="s">
        <v>81</v>
      </c>
      <c r="B1" s="13"/>
      <c r="C1" s="13"/>
      <c r="D1" s="13"/>
      <c r="E1" s="13"/>
      <c r="F1" s="13"/>
      <c r="G1" s="13"/>
      <c r="S1" t="s">
        <v>38</v>
      </c>
    </row>
    <row r="2" spans="1:19" x14ac:dyDescent="0.3">
      <c r="A2" s="94" t="s">
        <v>106</v>
      </c>
      <c r="B2" s="94"/>
      <c r="C2" s="94"/>
      <c r="D2" s="94"/>
      <c r="E2" s="94"/>
      <c r="F2" s="94"/>
      <c r="G2" s="94"/>
      <c r="H2" s="94"/>
      <c r="I2" s="94"/>
    </row>
    <row r="3" spans="1:19" x14ac:dyDescent="0.3">
      <c r="A3" s="94"/>
      <c r="B3" s="94"/>
      <c r="C3" s="94"/>
      <c r="D3" s="94"/>
      <c r="E3" s="94"/>
      <c r="F3" s="94"/>
      <c r="G3" s="94"/>
      <c r="H3" s="94"/>
      <c r="I3" s="94"/>
      <c r="J3" s="29"/>
      <c r="K3" s="29"/>
      <c r="L3" s="29"/>
    </row>
    <row r="4" spans="1:19" x14ac:dyDescent="0.3">
      <c r="A4" s="1"/>
      <c r="B4" s="4"/>
      <c r="C4" s="1"/>
      <c r="D4" s="2"/>
      <c r="E4" s="1"/>
      <c r="F4" s="2"/>
      <c r="G4" s="1"/>
      <c r="H4" s="2"/>
    </row>
    <row r="5" spans="1:19" ht="24" x14ac:dyDescent="0.3">
      <c r="A5" s="1"/>
      <c r="B5" s="4" t="s">
        <v>10</v>
      </c>
      <c r="C5" s="1"/>
      <c r="D5" s="4" t="s">
        <v>29</v>
      </c>
      <c r="E5" s="1"/>
      <c r="F5" s="2" t="s">
        <v>11</v>
      </c>
      <c r="G5" s="1"/>
      <c r="H5" s="2" t="s">
        <v>12</v>
      </c>
    </row>
    <row r="6" spans="1:19" x14ac:dyDescent="0.3">
      <c r="A6" s="1"/>
      <c r="B6" s="2" t="s">
        <v>1</v>
      </c>
      <c r="C6" s="1"/>
      <c r="D6" s="2" t="s">
        <v>1</v>
      </c>
      <c r="E6" s="1"/>
      <c r="F6" s="2" t="s">
        <v>1</v>
      </c>
      <c r="G6" s="1"/>
      <c r="H6" s="2" t="s">
        <v>1</v>
      </c>
    </row>
    <row r="7" spans="1:19" ht="15" thickBot="1" x14ac:dyDescent="0.35">
      <c r="A7" s="4" t="s">
        <v>98</v>
      </c>
      <c r="B7" s="7"/>
      <c r="C7" s="8"/>
      <c r="D7" s="7"/>
      <c r="E7" s="8"/>
      <c r="F7" s="7"/>
      <c r="G7" s="8"/>
      <c r="H7" s="7"/>
    </row>
    <row r="8" spans="1:19" s="13" customFormat="1" ht="15" thickBot="1" x14ac:dyDescent="0.35">
      <c r="A8" s="3" t="s">
        <v>37</v>
      </c>
      <c r="B8" s="40">
        <v>30000</v>
      </c>
      <c r="C8" s="9"/>
      <c r="D8" s="83"/>
      <c r="E8" s="9"/>
      <c r="F8" s="7">
        <v>-248</v>
      </c>
      <c r="G8" s="9"/>
      <c r="H8" s="41">
        <f>SUM(B8:G8)</f>
        <v>29752</v>
      </c>
    </row>
    <row r="9" spans="1:19" s="38" customFormat="1" ht="15" thickBot="1" x14ac:dyDescent="0.35">
      <c r="A9" s="39" t="s">
        <v>91</v>
      </c>
      <c r="B9" s="42">
        <v>20000</v>
      </c>
      <c r="C9" s="9"/>
      <c r="D9" s="42">
        <v>21359</v>
      </c>
      <c r="E9" s="9"/>
      <c r="F9" s="43"/>
      <c r="G9" s="9"/>
      <c r="H9" s="43">
        <f>B9+D9+F9</f>
        <v>41359</v>
      </c>
    </row>
    <row r="10" spans="1:19" ht="48" x14ac:dyDescent="0.3">
      <c r="A10" s="3" t="s">
        <v>36</v>
      </c>
      <c r="B10" s="9"/>
      <c r="C10" s="9"/>
      <c r="D10" s="9"/>
      <c r="E10" s="9"/>
      <c r="F10" s="9"/>
      <c r="G10" s="9"/>
      <c r="H10" s="8">
        <f>SUM(B10:G10)</f>
        <v>0</v>
      </c>
    </row>
    <row r="11" spans="1:19" ht="15" thickBot="1" x14ac:dyDescent="0.35">
      <c r="A11" s="3" t="s">
        <v>22</v>
      </c>
      <c r="B11" s="10"/>
      <c r="C11" s="8"/>
      <c r="D11" s="10"/>
      <c r="E11" s="8"/>
      <c r="F11" s="10">
        <v>-10416</v>
      </c>
      <c r="G11" s="9"/>
      <c r="H11" s="7">
        <f>SUM(B11:F11)</f>
        <v>-10416</v>
      </c>
    </row>
    <row r="12" spans="1:19" x14ac:dyDescent="0.3">
      <c r="A12" s="4" t="s">
        <v>99</v>
      </c>
      <c r="B12" s="8">
        <f>SUM(B8:B11)</f>
        <v>50000</v>
      </c>
      <c r="C12" s="8"/>
      <c r="D12" s="8">
        <f>SUM(D9:D11)</f>
        <v>21359</v>
      </c>
      <c r="E12" s="8"/>
      <c r="F12" s="8">
        <f>F8+F11</f>
        <v>-10664</v>
      </c>
      <c r="G12" s="8"/>
      <c r="H12" s="8">
        <f>SUM(H8:H11)</f>
        <v>60695</v>
      </c>
    </row>
    <row r="13" spans="1:19" x14ac:dyDescent="0.3">
      <c r="A13" s="4"/>
      <c r="B13" s="8"/>
      <c r="C13" s="8"/>
      <c r="D13" s="8"/>
      <c r="E13" s="8"/>
      <c r="F13" s="8"/>
      <c r="G13" s="8"/>
      <c r="H13" s="8"/>
    </row>
    <row r="14" spans="1:19" ht="15" thickBot="1" x14ac:dyDescent="0.35">
      <c r="A14" s="4" t="s">
        <v>100</v>
      </c>
      <c r="B14" s="7">
        <f>B12</f>
        <v>50000</v>
      </c>
      <c r="C14" s="8"/>
      <c r="D14" s="7">
        <f>D12</f>
        <v>21359</v>
      </c>
      <c r="E14" s="8"/>
      <c r="F14" s="7">
        <f>F12</f>
        <v>-10664</v>
      </c>
      <c r="G14" s="8"/>
      <c r="H14" s="7">
        <f>SUM(B14:F14)</f>
        <v>60695</v>
      </c>
    </row>
    <row r="15" spans="1:19" s="59" customFormat="1" ht="15" thickBot="1" x14ac:dyDescent="0.35">
      <c r="A15" s="39" t="s">
        <v>91</v>
      </c>
      <c r="B15" s="43">
        <v>20000</v>
      </c>
      <c r="C15" s="8"/>
      <c r="D15" s="43">
        <v>33391</v>
      </c>
      <c r="E15" s="8"/>
      <c r="F15" s="43"/>
      <c r="G15" s="8"/>
      <c r="H15" s="43">
        <f>B15+D15</f>
        <v>53391</v>
      </c>
    </row>
    <row r="16" spans="1:19" x14ac:dyDescent="0.3">
      <c r="A16" s="3" t="s">
        <v>22</v>
      </c>
      <c r="B16" s="9"/>
      <c r="C16" s="9"/>
      <c r="D16" s="9"/>
      <c r="E16" s="9"/>
      <c r="F16" s="9">
        <v>12047</v>
      </c>
      <c r="G16" s="9"/>
      <c r="H16" s="8">
        <f>SUM(B16:G16)</f>
        <v>12047</v>
      </c>
    </row>
    <row r="17" spans="1:15" ht="48.6" thickBot="1" x14ac:dyDescent="0.35">
      <c r="A17" s="3" t="s">
        <v>36</v>
      </c>
      <c r="B17" s="10"/>
      <c r="C17" s="9"/>
      <c r="D17" s="9">
        <v>0</v>
      </c>
      <c r="E17" s="9"/>
      <c r="F17" s="9"/>
      <c r="G17" s="9"/>
      <c r="H17" s="8">
        <f>SUM(B17:G17)</f>
        <v>0</v>
      </c>
    </row>
    <row r="18" spans="1:15" ht="15" thickBot="1" x14ac:dyDescent="0.35">
      <c r="A18" s="4" t="s">
        <v>101</v>
      </c>
      <c r="B18" s="11">
        <f>B14+B15</f>
        <v>70000</v>
      </c>
      <c r="C18" s="6"/>
      <c r="D18" s="12">
        <f>D14+D15</f>
        <v>54750</v>
      </c>
      <c r="E18" s="6"/>
      <c r="F18" s="12">
        <f>F14+F16</f>
        <v>1383</v>
      </c>
      <c r="G18" s="6"/>
      <c r="H18" s="12">
        <f>H14+H15+H16</f>
        <v>126133</v>
      </c>
      <c r="K18" s="30"/>
    </row>
    <row r="19" spans="1:15" ht="15" thickTop="1" x14ac:dyDescent="0.3">
      <c r="K19" s="30"/>
    </row>
    <row r="20" spans="1:15" x14ac:dyDescent="0.3">
      <c r="K20" s="30"/>
    </row>
    <row r="21" spans="1:15" x14ac:dyDescent="0.3">
      <c r="K21" s="30"/>
    </row>
    <row r="23" spans="1:15" ht="15.6" x14ac:dyDescent="0.3">
      <c r="A23" s="25" t="s">
        <v>31</v>
      </c>
    </row>
    <row r="24" spans="1:15" ht="15.6" x14ac:dyDescent="0.3">
      <c r="A24" s="25" t="s">
        <v>83</v>
      </c>
    </row>
    <row r="27" spans="1:15" x14ac:dyDescent="0.3">
      <c r="F27" s="38"/>
    </row>
    <row r="28" spans="1:15" x14ac:dyDescent="0.3">
      <c r="F28" s="38"/>
    </row>
    <row r="29" spans="1:15" ht="72" customHeight="1" x14ac:dyDescent="0.3">
      <c r="F29" s="38"/>
      <c r="H29" s="95"/>
      <c r="I29" s="95"/>
      <c r="J29" s="95"/>
      <c r="K29" s="95"/>
      <c r="L29" s="95"/>
      <c r="M29" s="95"/>
      <c r="N29" s="95"/>
      <c r="O29" s="95"/>
    </row>
    <row r="30" spans="1:15" x14ac:dyDescent="0.3">
      <c r="F30" s="38"/>
    </row>
  </sheetData>
  <mergeCells count="2">
    <mergeCell ref="A2:I3"/>
    <mergeCell ref="H29:O29"/>
  </mergeCells>
  <pageMargins left="0.7" right="0.7" top="0.75" bottom="0.75" header="0.3" footer="0.3"/>
  <pageSetup paperSize="9"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opLeftCell="A22" zoomScaleNormal="100" workbookViewId="0">
      <selection activeCell="B34" sqref="B34"/>
    </sheetView>
  </sheetViews>
  <sheetFormatPr defaultColWidth="8.88671875" defaultRowHeight="18" customHeight="1" x14ac:dyDescent="0.25"/>
  <cols>
    <col min="1" max="1" width="57" style="17" customWidth="1"/>
    <col min="2" max="2" width="12" style="17" customWidth="1"/>
    <col min="3" max="3" width="15.21875" style="17" customWidth="1"/>
    <col min="4" max="4" width="18.33203125" style="16" customWidth="1"/>
    <col min="5" max="5" width="0.109375" style="22" customWidth="1"/>
    <col min="6" max="6" width="20.88671875" style="22" customWidth="1"/>
    <col min="7" max="9" width="16.5546875" style="22" customWidth="1"/>
    <col min="10" max="15" width="16.5546875" style="23" customWidth="1"/>
    <col min="16" max="16384" width="8.88671875" style="23"/>
  </cols>
  <sheetData>
    <row r="1" spans="1:11" ht="18" customHeight="1" x14ac:dyDescent="0.25">
      <c r="A1" s="31" t="s">
        <v>81</v>
      </c>
      <c r="B1" s="31"/>
      <c r="C1" s="31"/>
      <c r="D1" s="32"/>
      <c r="E1" s="32"/>
      <c r="F1" s="32"/>
      <c r="G1" s="32"/>
      <c r="H1" s="32"/>
      <c r="I1" s="32"/>
    </row>
    <row r="2" spans="1:11" ht="18" customHeight="1" x14ac:dyDescent="0.25">
      <c r="A2" s="97" t="s">
        <v>106</v>
      </c>
      <c r="B2" s="97"/>
      <c r="C2" s="97"/>
      <c r="D2" s="97"/>
      <c r="E2" s="84"/>
      <c r="F2" s="84"/>
      <c r="G2" s="84"/>
      <c r="H2" s="84"/>
      <c r="I2" s="84"/>
    </row>
    <row r="3" spans="1:11" ht="18" customHeight="1" x14ac:dyDescent="0.25">
      <c r="A3" s="97"/>
      <c r="B3" s="97"/>
      <c r="C3" s="97"/>
      <c r="D3" s="97"/>
      <c r="E3" s="84"/>
      <c r="F3" s="84"/>
      <c r="G3" s="84"/>
      <c r="H3" s="84"/>
      <c r="I3" s="84"/>
    </row>
    <row r="4" spans="1:11" ht="65.400000000000006" customHeight="1" x14ac:dyDescent="0.25">
      <c r="C4" s="33" t="s">
        <v>102</v>
      </c>
      <c r="D4" s="33" t="s">
        <v>96</v>
      </c>
      <c r="E4" s="33" t="s">
        <v>96</v>
      </c>
    </row>
    <row r="5" spans="1:11" ht="31.2" customHeight="1" x14ac:dyDescent="0.25">
      <c r="A5" s="19"/>
      <c r="B5" s="21" t="s">
        <v>0</v>
      </c>
      <c r="C5" s="18" t="s">
        <v>39</v>
      </c>
      <c r="D5" s="18" t="s">
        <v>39</v>
      </c>
      <c r="G5" s="44"/>
      <c r="H5" s="78"/>
      <c r="I5" s="78"/>
      <c r="J5" s="78"/>
    </row>
    <row r="6" spans="1:11" ht="18" customHeight="1" x14ac:dyDescent="0.25">
      <c r="A6" s="14" t="s">
        <v>40</v>
      </c>
      <c r="B6" s="14"/>
      <c r="C6" s="14"/>
      <c r="D6" s="20"/>
      <c r="G6" s="44"/>
      <c r="H6" s="85"/>
      <c r="I6" s="85"/>
      <c r="J6" s="85"/>
    </row>
    <row r="7" spans="1:11" ht="18" customHeight="1" x14ac:dyDescent="0.25">
      <c r="A7" s="46" t="s">
        <v>41</v>
      </c>
      <c r="B7" s="85"/>
      <c r="C7" s="47">
        <v>174610</v>
      </c>
      <c r="D7" s="35"/>
      <c r="G7" s="44"/>
      <c r="H7" s="85"/>
      <c r="I7" s="47"/>
      <c r="J7" s="47"/>
    </row>
    <row r="8" spans="1:11" ht="18" customHeight="1" x14ac:dyDescent="0.25">
      <c r="A8" s="46" t="s">
        <v>42</v>
      </c>
      <c r="B8" s="85"/>
      <c r="C8" s="47">
        <v>56177</v>
      </c>
      <c r="D8" s="35"/>
      <c r="G8" s="44"/>
      <c r="H8" s="85"/>
      <c r="I8" s="47"/>
      <c r="J8" s="85"/>
    </row>
    <row r="9" spans="1:11" ht="18" customHeight="1" x14ac:dyDescent="0.25">
      <c r="A9" s="88" t="s">
        <v>103</v>
      </c>
      <c r="B9" s="85"/>
      <c r="C9" s="85"/>
      <c r="D9" s="35">
        <v>407</v>
      </c>
      <c r="G9" s="44"/>
      <c r="H9" s="85"/>
      <c r="I9" s="85"/>
      <c r="J9" s="85"/>
    </row>
    <row r="10" spans="1:11" ht="18" customHeight="1" x14ac:dyDescent="0.25">
      <c r="A10" s="46" t="s">
        <v>43</v>
      </c>
      <c r="B10" s="85"/>
      <c r="C10" s="47">
        <v>2767</v>
      </c>
      <c r="D10" s="35"/>
      <c r="G10" s="44"/>
      <c r="H10" s="85"/>
      <c r="I10" s="47"/>
      <c r="J10" s="85"/>
    </row>
    <row r="11" spans="1:11" ht="18" customHeight="1" x14ac:dyDescent="0.25">
      <c r="A11" s="46" t="s">
        <v>92</v>
      </c>
      <c r="B11" s="85"/>
      <c r="C11" s="48">
        <v>9040</v>
      </c>
      <c r="D11" s="35"/>
      <c r="G11" s="44"/>
      <c r="H11" s="85"/>
      <c r="I11" s="48"/>
      <c r="J11" s="85"/>
    </row>
    <row r="12" spans="1:11" ht="18" customHeight="1" x14ac:dyDescent="0.25">
      <c r="A12" s="46" t="s">
        <v>64</v>
      </c>
      <c r="B12" s="85"/>
      <c r="C12" s="79">
        <v>508417</v>
      </c>
      <c r="D12" s="35">
        <v>39903</v>
      </c>
      <c r="G12" s="44"/>
      <c r="H12" s="85"/>
      <c r="I12" s="79"/>
      <c r="J12" s="85"/>
    </row>
    <row r="13" spans="1:11" ht="18" customHeight="1" x14ac:dyDescent="0.25">
      <c r="A13" s="14" t="s">
        <v>44</v>
      </c>
      <c r="B13" s="21"/>
      <c r="C13" s="36">
        <f>SUM(C7:C12)</f>
        <v>751011</v>
      </c>
      <c r="D13" s="36">
        <f>SUM(D7:D12)</f>
        <v>40310</v>
      </c>
      <c r="G13" s="44"/>
      <c r="H13" s="85"/>
      <c r="I13" s="49"/>
      <c r="J13" s="49"/>
      <c r="K13" s="56"/>
    </row>
    <row r="14" spans="1:11" ht="18" customHeight="1" x14ac:dyDescent="0.25">
      <c r="A14" s="46" t="s">
        <v>45</v>
      </c>
      <c r="B14" s="85"/>
      <c r="C14" s="47">
        <f>520976-C18-C19-C15-C16-C17-12206</f>
        <v>461680</v>
      </c>
      <c r="D14" s="47"/>
      <c r="G14" s="44"/>
      <c r="H14" s="85"/>
      <c r="I14" s="47"/>
      <c r="J14" s="47"/>
    </row>
    <row r="15" spans="1:11" ht="18" customHeight="1" x14ac:dyDescent="0.25">
      <c r="A15" s="46" t="s">
        <v>46</v>
      </c>
      <c r="B15" s="85"/>
      <c r="C15" s="47">
        <v>2917</v>
      </c>
      <c r="D15" s="47">
        <v>208</v>
      </c>
      <c r="G15" s="44"/>
      <c r="H15" s="85"/>
      <c r="I15" s="47"/>
      <c r="J15" s="47"/>
    </row>
    <row r="16" spans="1:11" ht="18" customHeight="1" x14ac:dyDescent="0.25">
      <c r="A16" s="46" t="s">
        <v>47</v>
      </c>
      <c r="B16" s="85"/>
      <c r="C16" s="50">
        <v>34</v>
      </c>
      <c r="D16" s="85"/>
      <c r="G16" s="44"/>
      <c r="H16" s="85"/>
      <c r="I16" s="50"/>
      <c r="J16" s="85"/>
    </row>
    <row r="17" spans="1:11" ht="18" customHeight="1" x14ac:dyDescent="0.25">
      <c r="A17" s="46" t="s">
        <v>48</v>
      </c>
      <c r="B17" s="85"/>
      <c r="C17" s="47">
        <v>1457</v>
      </c>
      <c r="D17" s="50">
        <v>78</v>
      </c>
      <c r="G17" s="44"/>
      <c r="H17" s="85"/>
      <c r="I17" s="47"/>
      <c r="J17" s="50"/>
    </row>
    <row r="18" spans="1:11" ht="18" customHeight="1" x14ac:dyDescent="0.25">
      <c r="A18" s="46" t="s">
        <v>49</v>
      </c>
      <c r="B18" s="85"/>
      <c r="C18" s="47">
        <v>16005</v>
      </c>
      <c r="D18" s="85">
        <v>532</v>
      </c>
      <c r="G18" s="44"/>
      <c r="H18" s="85"/>
      <c r="I18" s="47"/>
      <c r="J18" s="85"/>
    </row>
    <row r="19" spans="1:11" ht="18" customHeight="1" x14ac:dyDescent="0.25">
      <c r="A19" s="46" t="s">
        <v>50</v>
      </c>
      <c r="B19" s="85"/>
      <c r="C19" s="47">
        <v>26677</v>
      </c>
      <c r="D19" s="47">
        <f>200+3901</f>
        <v>4101</v>
      </c>
      <c r="G19" s="44"/>
      <c r="H19" s="85"/>
      <c r="I19" s="47"/>
      <c r="J19" s="47"/>
    </row>
    <row r="20" spans="1:11" ht="18" customHeight="1" x14ac:dyDescent="0.25">
      <c r="A20" s="21" t="s">
        <v>51</v>
      </c>
      <c r="B20" s="26"/>
      <c r="C20" s="36">
        <f>SUM(C14:C19)</f>
        <v>508770</v>
      </c>
      <c r="D20" s="36">
        <f>SUM(D14:D19)</f>
        <v>4919</v>
      </c>
      <c r="G20" s="44"/>
      <c r="H20" s="85"/>
      <c r="I20" s="49"/>
      <c r="J20" s="49"/>
      <c r="K20" s="57"/>
    </row>
    <row r="21" spans="1:11" ht="25.8" customHeight="1" x14ac:dyDescent="0.25">
      <c r="A21" s="14" t="s">
        <v>52</v>
      </c>
      <c r="B21" s="26"/>
      <c r="C21" s="36">
        <f>C13-C20</f>
        <v>242241</v>
      </c>
      <c r="D21" s="36">
        <f>D13-D20</f>
        <v>35391</v>
      </c>
      <c r="G21" s="44"/>
      <c r="H21" s="85"/>
      <c r="I21" s="49"/>
      <c r="J21" s="51"/>
    </row>
    <row r="22" spans="1:11" ht="18" customHeight="1" x14ac:dyDescent="0.25">
      <c r="A22" s="19"/>
      <c r="B22" s="26"/>
      <c r="C22" s="19"/>
      <c r="G22" s="44"/>
      <c r="H22" s="85"/>
      <c r="I22" s="85"/>
      <c r="J22" s="86"/>
    </row>
    <row r="23" spans="1:11" ht="18" customHeight="1" x14ac:dyDescent="0.25">
      <c r="A23" s="14" t="s">
        <v>53</v>
      </c>
      <c r="B23" s="26"/>
      <c r="C23" s="14"/>
      <c r="D23" s="20"/>
      <c r="G23" s="45"/>
      <c r="H23" s="85"/>
      <c r="I23" s="85"/>
      <c r="J23" s="85"/>
    </row>
    <row r="24" spans="1:11" ht="18" customHeight="1" x14ac:dyDescent="0.25">
      <c r="A24" s="34" t="s">
        <v>54</v>
      </c>
      <c r="B24" s="26"/>
      <c r="C24" s="35"/>
      <c r="D24" s="35"/>
      <c r="G24" s="46"/>
      <c r="H24" s="85"/>
      <c r="I24" s="85"/>
      <c r="J24" s="85"/>
      <c r="K24" s="46"/>
    </row>
    <row r="25" spans="1:11" ht="18" customHeight="1" x14ac:dyDescent="0.25">
      <c r="A25" s="34" t="s">
        <v>71</v>
      </c>
      <c r="B25" s="26"/>
      <c r="C25" s="35"/>
      <c r="D25" s="35"/>
      <c r="G25" s="46"/>
      <c r="H25" s="52"/>
      <c r="I25" s="85"/>
      <c r="J25" s="47"/>
    </row>
    <row r="26" spans="1:11" ht="18" customHeight="1" x14ac:dyDescent="0.25">
      <c r="A26" s="46" t="s">
        <v>77</v>
      </c>
      <c r="B26" s="26"/>
      <c r="C26" s="35"/>
      <c r="D26" s="35"/>
      <c r="G26" s="46"/>
      <c r="H26" s="52"/>
      <c r="I26" s="85"/>
      <c r="J26" s="47"/>
    </row>
    <row r="27" spans="1:11" ht="25.2" customHeight="1" x14ac:dyDescent="0.25">
      <c r="A27" s="14" t="s">
        <v>55</v>
      </c>
      <c r="B27" s="26"/>
      <c r="C27" s="36">
        <f>SUM(C24:C26)</f>
        <v>0</v>
      </c>
      <c r="D27" s="36">
        <f>SUM(D24:D26)</f>
        <v>0</v>
      </c>
      <c r="G27" s="45"/>
      <c r="H27" s="85"/>
      <c r="I27" s="51"/>
      <c r="J27" s="49"/>
    </row>
    <row r="28" spans="1:11" ht="18" customHeight="1" x14ac:dyDescent="0.25">
      <c r="A28" s="19"/>
      <c r="B28" s="26"/>
      <c r="C28" s="19"/>
      <c r="G28" s="85"/>
      <c r="H28" s="85"/>
      <c r="I28" s="85"/>
      <c r="J28" s="86"/>
    </row>
    <row r="29" spans="1:11" ht="18" customHeight="1" x14ac:dyDescent="0.25">
      <c r="A29" s="14" t="s">
        <v>56</v>
      </c>
      <c r="B29" s="26"/>
      <c r="C29" s="14"/>
      <c r="D29" s="20"/>
      <c r="G29" s="45"/>
      <c r="H29" s="85"/>
      <c r="I29" s="85"/>
      <c r="J29" s="85"/>
    </row>
    <row r="30" spans="1:11" ht="18" customHeight="1" x14ac:dyDescent="0.25">
      <c r="A30" s="34" t="s">
        <v>57</v>
      </c>
      <c r="B30" s="26">
        <v>13</v>
      </c>
      <c r="C30" s="35"/>
      <c r="D30" s="35">
        <v>20000</v>
      </c>
      <c r="E30" s="35"/>
      <c r="F30" s="35"/>
      <c r="G30" s="46"/>
      <c r="H30" s="52"/>
      <c r="I30" s="85"/>
      <c r="J30" s="47"/>
    </row>
    <row r="31" spans="1:11" ht="18" customHeight="1" x14ac:dyDescent="0.25">
      <c r="A31" s="34" t="s">
        <v>58</v>
      </c>
      <c r="B31" s="26"/>
      <c r="C31" s="35"/>
      <c r="D31" s="35"/>
      <c r="G31" s="46"/>
      <c r="H31" s="85"/>
      <c r="I31" s="85"/>
      <c r="J31" s="85"/>
    </row>
    <row r="32" spans="1:11" ht="18" customHeight="1" x14ac:dyDescent="0.25">
      <c r="A32" s="34" t="s">
        <v>75</v>
      </c>
      <c r="B32" s="26"/>
      <c r="C32" s="35"/>
      <c r="D32" s="35"/>
      <c r="G32" s="46"/>
      <c r="H32" s="85"/>
      <c r="I32" s="85"/>
      <c r="J32" s="85"/>
    </row>
    <row r="33" spans="1:10" ht="18" customHeight="1" x14ac:dyDescent="0.25">
      <c r="A33" s="34" t="s">
        <v>64</v>
      </c>
      <c r="B33" s="26"/>
      <c r="C33" s="35"/>
      <c r="D33" s="35"/>
      <c r="G33" s="46"/>
      <c r="H33" s="85"/>
      <c r="I33" s="85"/>
      <c r="J33" s="85"/>
    </row>
    <row r="34" spans="1:10" ht="18" customHeight="1" x14ac:dyDescent="0.25">
      <c r="A34" s="14" t="s">
        <v>72</v>
      </c>
      <c r="B34" s="26"/>
      <c r="C34" s="36">
        <f>SUM(C30:C33)</f>
        <v>0</v>
      </c>
      <c r="D34" s="36">
        <f>SUM(D30:D33)</f>
        <v>20000</v>
      </c>
      <c r="E34" s="36">
        <f>SUM(E30:E33)</f>
        <v>0</v>
      </c>
      <c r="G34" s="46"/>
      <c r="H34" s="85"/>
      <c r="I34" s="51"/>
      <c r="J34" s="49"/>
    </row>
    <row r="35" spans="1:10" ht="18" customHeight="1" x14ac:dyDescent="0.25">
      <c r="A35" s="34" t="s">
        <v>76</v>
      </c>
      <c r="B35" s="26"/>
      <c r="C35" s="35"/>
      <c r="D35" s="36"/>
      <c r="G35" s="46"/>
      <c r="H35" s="85"/>
      <c r="I35" s="85"/>
      <c r="J35" s="85"/>
    </row>
    <row r="36" spans="1:10" ht="18" customHeight="1" x14ac:dyDescent="0.25">
      <c r="A36" s="34" t="s">
        <v>78</v>
      </c>
      <c r="B36" s="26"/>
      <c r="C36" s="35"/>
      <c r="D36" s="35" t="s">
        <v>65</v>
      </c>
      <c r="G36" s="46"/>
      <c r="H36" s="85"/>
      <c r="I36" s="85"/>
      <c r="J36" s="50"/>
    </row>
    <row r="37" spans="1:10" ht="18" customHeight="1" x14ac:dyDescent="0.25">
      <c r="A37" s="34" t="s">
        <v>74</v>
      </c>
      <c r="B37" s="26"/>
      <c r="C37" s="35"/>
      <c r="D37" s="35"/>
      <c r="G37" s="46"/>
      <c r="H37" s="96"/>
      <c r="I37" s="53"/>
      <c r="J37" s="54"/>
    </row>
    <row r="38" spans="1:10" ht="18" customHeight="1" x14ac:dyDescent="0.25">
      <c r="A38" s="34" t="s">
        <v>93</v>
      </c>
      <c r="B38" s="26"/>
      <c r="C38" s="54">
        <f>-187553+132865</f>
        <v>-54688</v>
      </c>
      <c r="D38" s="55"/>
      <c r="G38" s="46"/>
      <c r="H38" s="96"/>
      <c r="I38" s="53"/>
      <c r="J38" s="54"/>
    </row>
    <row r="39" spans="1:10" ht="18" customHeight="1" x14ac:dyDescent="0.25">
      <c r="A39" s="21" t="s">
        <v>73</v>
      </c>
      <c r="B39" s="26"/>
      <c r="C39" s="49">
        <f>C38</f>
        <v>-54688</v>
      </c>
      <c r="D39" s="36">
        <f>SUM(D35:D38)</f>
        <v>0</v>
      </c>
      <c r="G39" s="46"/>
      <c r="H39" s="96"/>
      <c r="I39" s="53"/>
      <c r="J39" s="54"/>
    </row>
    <row r="40" spans="1:10" ht="22.8" customHeight="1" x14ac:dyDescent="0.25">
      <c r="A40" s="14" t="s">
        <v>59</v>
      </c>
      <c r="B40" s="26"/>
      <c r="C40" s="49">
        <f>C39</f>
        <v>-54688</v>
      </c>
      <c r="D40" s="36">
        <f>D34-D39</f>
        <v>20000</v>
      </c>
      <c r="G40" s="86"/>
      <c r="H40" s="96"/>
      <c r="I40" s="85"/>
      <c r="J40" s="55"/>
    </row>
    <row r="41" spans="1:10" ht="18" customHeight="1" x14ac:dyDescent="0.25">
      <c r="A41" s="19"/>
      <c r="B41" s="26"/>
      <c r="C41" s="19"/>
      <c r="G41" s="45"/>
      <c r="H41" s="85"/>
      <c r="I41" s="51"/>
      <c r="J41" s="51"/>
    </row>
    <row r="42" spans="1:10" ht="18" customHeight="1" x14ac:dyDescent="0.25">
      <c r="A42" s="14" t="s">
        <v>60</v>
      </c>
      <c r="B42" s="14"/>
      <c r="C42" s="49">
        <f>C21+C27+C40</f>
        <v>187553</v>
      </c>
      <c r="D42" s="36">
        <f>D21+D27+D40</f>
        <v>55391</v>
      </c>
      <c r="G42" s="45"/>
      <c r="H42" s="85"/>
      <c r="I42" s="49"/>
      <c r="J42" s="51"/>
    </row>
    <row r="43" spans="1:10" ht="18" customHeight="1" x14ac:dyDescent="0.25">
      <c r="A43" s="34" t="s">
        <v>61</v>
      </c>
      <c r="B43" s="15"/>
      <c r="C43" s="35"/>
      <c r="D43" s="35">
        <v>300</v>
      </c>
      <c r="G43" s="85"/>
      <c r="H43" s="85"/>
      <c r="I43" s="85"/>
      <c r="J43" s="86"/>
    </row>
    <row r="44" spans="1:10" ht="18" customHeight="1" x14ac:dyDescent="0.25">
      <c r="A44" s="34" t="s">
        <v>62</v>
      </c>
      <c r="B44" s="15"/>
      <c r="C44" s="35">
        <f>D45</f>
        <v>85737</v>
      </c>
      <c r="D44" s="47">
        <v>30046</v>
      </c>
      <c r="G44" s="45"/>
      <c r="H44" s="85"/>
      <c r="I44" s="49"/>
      <c r="J44" s="49"/>
    </row>
    <row r="45" spans="1:10" ht="18" customHeight="1" x14ac:dyDescent="0.25">
      <c r="A45" s="34" t="s">
        <v>63</v>
      </c>
      <c r="B45" s="26">
        <v>4</v>
      </c>
      <c r="C45" s="36">
        <f>C42+C44</f>
        <v>273290</v>
      </c>
      <c r="D45" s="36">
        <f>SUM(D42:D44)</f>
        <v>85737</v>
      </c>
      <c r="G45" s="46"/>
      <c r="H45" s="85"/>
      <c r="I45" s="85"/>
      <c r="J45" s="85"/>
    </row>
    <row r="46" spans="1:10" ht="18" customHeight="1" x14ac:dyDescent="0.25">
      <c r="C46" s="27"/>
      <c r="D46" s="24"/>
      <c r="G46" s="46"/>
      <c r="H46" s="85"/>
      <c r="I46" s="47"/>
      <c r="J46" s="47"/>
    </row>
    <row r="47" spans="1:10" ht="18" customHeight="1" x14ac:dyDescent="0.25">
      <c r="C47" s="27"/>
      <c r="G47" s="46"/>
      <c r="H47" s="52"/>
      <c r="I47" s="49"/>
      <c r="J47" s="49"/>
    </row>
    <row r="48" spans="1:10" ht="18" customHeight="1" x14ac:dyDescent="0.25">
      <c r="C48" s="28"/>
      <c r="G48" s="44"/>
      <c r="H48" s="78"/>
      <c r="I48" s="87"/>
      <c r="J48" s="87"/>
    </row>
    <row r="49" spans="1:10" ht="18" customHeight="1" x14ac:dyDescent="0.25">
      <c r="C49" s="28"/>
      <c r="G49" s="44"/>
      <c r="H49" s="78"/>
      <c r="I49" s="78"/>
      <c r="J49" s="78"/>
    </row>
    <row r="50" spans="1:10" ht="18" customHeight="1" x14ac:dyDescent="0.25">
      <c r="A50" s="37" t="s">
        <v>31</v>
      </c>
      <c r="B50" s="32"/>
      <c r="C50" s="28"/>
      <c r="G50" s="44"/>
      <c r="H50" s="78"/>
      <c r="I50" s="78"/>
      <c r="J50" s="78"/>
    </row>
    <row r="51" spans="1:10" ht="18" customHeight="1" x14ac:dyDescent="0.25">
      <c r="A51" s="37" t="s">
        <v>80</v>
      </c>
      <c r="B51" s="32"/>
    </row>
    <row r="52" spans="1:10" ht="18" customHeight="1" x14ac:dyDescent="0.25">
      <c r="C52" s="16"/>
    </row>
  </sheetData>
  <mergeCells count="2">
    <mergeCell ref="H37:H40"/>
    <mergeCell ref="A2:D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Баланс</vt:lpstr>
      <vt:lpstr>ОПУ</vt:lpstr>
      <vt:lpstr>Капитал</vt:lpstr>
      <vt:lpstr>ОДДС</vt:lpstr>
      <vt:lpstr>ОПУ!_Hlk35446127</vt:lpstr>
      <vt:lpstr>Баланс!_Hlk523759641</vt:lpstr>
      <vt:lpstr>ОПУ!_Hlk523759728</vt:lpstr>
      <vt:lpstr>ОПУ!_Hlk9584503</vt:lpstr>
      <vt:lpstr>Капитал!Область_печати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Yana Arkhipova</dc:creator>
  <cp:lastModifiedBy>Galina</cp:lastModifiedBy>
  <cp:lastPrinted>2021-11-11T10:40:28Z</cp:lastPrinted>
  <dcterms:created xsi:type="dcterms:W3CDTF">2020-11-17T11:18:59Z</dcterms:created>
  <dcterms:modified xsi:type="dcterms:W3CDTF">2022-06-14T05:00:19Z</dcterms:modified>
</cp:coreProperties>
</file>