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45" activeTab="3"/>
  </bookViews>
  <sheets>
    <sheet name="Ф1" sheetId="1" r:id="rId1"/>
    <sheet name="Ф2 (2)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<sst xmlns="http://schemas.openxmlformats.org/spreadsheetml/2006/main" count="193" uniqueCount="131">
  <si>
    <t>Промежуточный сокращенныйотчет о финансовом положении</t>
  </si>
  <si>
    <t>(тыс.тенге)</t>
  </si>
  <si>
    <t>Примечания</t>
  </si>
  <si>
    <t>2021 года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</si>
  <si>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</si>
  <si>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</si>
  <si>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</si>
  <si>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</si>
  <si>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</si>
  <si>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</si>
  <si>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</si>
  <si>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</si>
  <si>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</si>
  <si>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</si>
  <si>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</si>
  <si>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</si>
  <si>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</si>
  <si>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</si>
  <si>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</si>
  <si>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</si>
  <si>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</si>
  <si>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</si>
  <si>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</si>
  <si>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</si>
  <si>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</si>
  <si>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</si>
  <si>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</si>
  <si>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</si>
  <si>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</si>
  <si>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</si>
  <si>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</si>
  <si>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</si>
  <si>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</si>
  <si>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Пазылова Г. О.</t>
  </si>
  <si>
    <t>(фамилия, имя, отчество)</t>
  </si>
  <si>
    <t>Главный бухгалтер</t>
  </si>
  <si>
    <t>Меньшикова М. П.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</si>
  <si>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</si>
  <si>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</si>
  <si>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</si>
  <si>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</si>
  <si>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</si>
  <si>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</si>
  <si>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</si>
  <si>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</si>
  <si>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</si>
  <si>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</si>
  <si>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</si>
  <si>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</si>
  <si>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</si>
  <si>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</si>
  <si>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</si>
  <si>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</si>
  <si>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</si>
  <si>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</si>
  <si>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</si>
  <si>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</si>
  <si>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</si>
  <si>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</si>
  <si>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</si>
  <si>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</si>
  <si>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</si>
  <si>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</si>
  <si>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</si>
  <si>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</si>
  <si>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Промежуточный сокращенныйотчет о движении денежных средств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</si>
  <si>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</si>
  <si>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</si>
  <si>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</si>
  <si>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</si>
  <si>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Расходы по формированию резервов (провизий) по предоставленным займам</t>
  </si>
  <si>
    <t>Вклады в уставный капитал</t>
  </si>
  <si>
    <t>за 3 месяца,</t>
  </si>
  <si>
    <t>31 марта</t>
  </si>
  <si>
    <t>за 3 месяца, закончившихся 31 марта 2022 года</t>
  </si>
  <si>
    <t>На 1 января 2021 года</t>
  </si>
  <si>
    <t xml:space="preserve">На 31 марта 2021 года </t>
  </si>
  <si>
    <t>На 1 января 2022 года</t>
  </si>
  <si>
    <t>Дата утверждения ФО к выпуску 15 апреля 2022 г</t>
  </si>
  <si>
    <t>На 31 марта 2022 года (неаудировано)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</si>
  <si>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</si>
  <si>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за 3 месяца, закончившихся</t>
  </si>
  <si>
    <t xml:space="preserve">31 марта </t>
  </si>
  <si>
    <t>2022год</t>
  </si>
  <si>
    <t>2021 год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</si>
  <si>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</si>
  <si>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</si>
  <si>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</si>
  <si>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</si>
  <si>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</si>
  <si>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</si>
  <si>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</si>
  <si>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</si>
  <si>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</si>
  <si>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</si>
  <si>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</si>
  <si>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</si>
  <si>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</si>
  <si>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</si>
  <si>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</si>
  <si>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</si>
  <si>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</si>
  <si>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</si>
  <si>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</si>
  <si>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</si>
  <si>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</si>
  <si>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</si>
  <si>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</si>
  <si>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</si>
  <si>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</si>
  <si>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</si>
  <si>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</si>
  <si>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</si>
  <si>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</si>
  <si>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</si>
  <si>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</si>
  <si>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Денежные средства на начало года</t>
  </si>
  <si>
    <t>Денежные средства на конец года</t>
  </si>
  <si>
    <t>по состоянию на 31 марта 2022 г</t>
  </si>
  <si>
    <t>2022 года</t>
  </si>
  <si>
    <t>Выданные микрокредиты</t>
  </si>
  <si>
    <t>Краткосрочные финансовые обязательства</t>
  </si>
  <si>
    <t>Отложенное налоговое обязательство</t>
  </si>
  <si>
    <t>Обязательства по аренде</t>
  </si>
  <si>
    <t xml:space="preserve"> закончившихся 31 марта</t>
  </si>
  <si>
    <t>2022 год (неаудировано)</t>
  </si>
  <si>
    <t>Процентные доходы</t>
  </si>
  <si>
    <t>Процентные расходы</t>
  </si>
  <si>
    <t>Операционые расходы</t>
  </si>
  <si>
    <t>Прочие финансовые доходы/расходы</t>
  </si>
  <si>
    <t>Прочие расходы</t>
  </si>
</sst>
</file>

<file path=xl/styles.xml><?xml version="1.0" encoding="utf-8"?>
<styleSheet xmlns="http://schemas.openxmlformats.org/spreadsheetml/2006/main">
  <numFmts count="2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\ _₸_-;\-* #,##0.0\ _₸_-;_-* &quot;-&quot;??\ _₸_-;_-@_-"/>
    <numFmt numFmtId="177" formatCode="_-* #,##0\ _₸_-;\-* #,##0\ _₸_-;_-* &quot;-&quot;??\ _₸_-;_-@_-"/>
    <numFmt numFmtId="178" formatCode="#,##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77" fontId="48" fillId="0" borderId="0" xfId="58" applyNumberFormat="1" applyFont="1" applyAlignment="1">
      <alignment horizontal="right" vertical="center"/>
    </xf>
    <xf numFmtId="177" fontId="50" fillId="0" borderId="0" xfId="58" applyNumberFormat="1" applyFont="1" applyAlignment="1">
      <alignment horizontal="right" vertical="center"/>
    </xf>
    <xf numFmtId="177" fontId="61" fillId="0" borderId="0" xfId="58" applyNumberFormat="1" applyFont="1" applyAlignment="1">
      <alignment horizontal="right" vertical="center"/>
    </xf>
    <xf numFmtId="177" fontId="48" fillId="0" borderId="0" xfId="58" applyNumberFormat="1" applyFont="1" applyAlignment="1">
      <alignment vertical="center"/>
    </xf>
    <xf numFmtId="177" fontId="50" fillId="0" borderId="0" xfId="58" applyNumberFormat="1" applyFont="1" applyAlignment="1">
      <alignment vertical="center"/>
    </xf>
    <xf numFmtId="177" fontId="61" fillId="0" borderId="0" xfId="58" applyNumberFormat="1" applyFont="1" applyAlignment="1">
      <alignment vertical="center"/>
    </xf>
    <xf numFmtId="177" fontId="0" fillId="0" borderId="0" xfId="0" applyNumberFormat="1" applyAlignment="1">
      <alignment/>
    </xf>
    <xf numFmtId="177" fontId="0" fillId="0" borderId="0" xfId="58" applyNumberFormat="1" applyFont="1" applyAlignment="1">
      <alignment/>
    </xf>
    <xf numFmtId="37" fontId="49" fillId="0" borderId="0" xfId="58" applyNumberFormat="1" applyFont="1" applyAlignment="1">
      <alignment horizontal="center" vertical="center"/>
    </xf>
    <xf numFmtId="178" fontId="49" fillId="0" borderId="0" xfId="58" applyNumberFormat="1" applyFont="1" applyAlignment="1">
      <alignment horizontal="center" vertical="center" wrapText="1"/>
    </xf>
    <xf numFmtId="178" fontId="49" fillId="0" borderId="0" xfId="58" applyNumberFormat="1" applyFont="1" applyAlignment="1">
      <alignment horizontal="right" vertical="center" wrapText="1"/>
    </xf>
    <xf numFmtId="178" fontId="50" fillId="0" borderId="0" xfId="58" applyNumberFormat="1" applyFont="1" applyAlignment="1">
      <alignment horizontal="center" vertical="center" wrapText="1"/>
    </xf>
    <xf numFmtId="178" fontId="50" fillId="0" borderId="0" xfId="58" applyNumberFormat="1" applyFont="1" applyAlignment="1">
      <alignment horizontal="right" vertical="center" wrapText="1"/>
    </xf>
    <xf numFmtId="178" fontId="49" fillId="0" borderId="0" xfId="58" applyNumberFormat="1" applyFont="1" applyAlignment="1">
      <alignment vertical="center" wrapText="1"/>
    </xf>
    <xf numFmtId="178" fontId="0" fillId="0" borderId="0" xfId="58" applyNumberFormat="1" applyFont="1" applyAlignment="1">
      <alignment/>
    </xf>
    <xf numFmtId="178" fontId="0" fillId="0" borderId="0" xfId="58" applyNumberFormat="1" applyFont="1" applyAlignment="1">
      <alignment horizontal="center"/>
    </xf>
    <xf numFmtId="178" fontId="62" fillId="0" borderId="0" xfId="58" applyNumberFormat="1" applyFont="1" applyAlignment="1">
      <alignment horizontal="center" vertical="center" wrapText="1"/>
    </xf>
    <xf numFmtId="178" fontId="63" fillId="0" borderId="0" xfId="58" applyNumberFormat="1" applyFont="1" applyAlignment="1">
      <alignment horizontal="center" vertical="center" wrapText="1"/>
    </xf>
    <xf numFmtId="178" fontId="63" fillId="0" borderId="0" xfId="58" applyNumberFormat="1" applyFont="1" applyAlignment="1">
      <alignment horizontal="right" vertical="center" wrapText="1"/>
    </xf>
    <xf numFmtId="37" fontId="49" fillId="0" borderId="0" xfId="58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61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 vertical="center"/>
    </xf>
    <xf numFmtId="3" fontId="61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3" fontId="39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1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PageLayoutView="0" workbookViewId="0" topLeftCell="A22">
      <selection activeCell="E41" sqref="E41"/>
    </sheetView>
  </sheetViews>
  <sheetFormatPr defaultColWidth="9.140625" defaultRowHeight="15"/>
  <cols>
    <col min="1" max="1" width="64.421875" style="0" customWidth="1"/>
    <col min="2" max="2" width="11.140625" style="0" bestFit="1" customWidth="1"/>
    <col min="3" max="4" width="14.28125" style="0" customWidth="1"/>
    <col min="5" max="5" width="9.421875" style="0" bestFit="1" customWidth="1"/>
  </cols>
  <sheetData>
    <row r="2" ht="15.75">
      <c r="A2" s="18" t="s">
        <v>37</v>
      </c>
    </row>
    <row r="3" ht="15.75">
      <c r="A3" s="18" t="s">
        <v>38</v>
      </c>
    </row>
    <row r="4" ht="15">
      <c r="A4" s="2"/>
    </row>
    <row r="5" ht="15">
      <c r="A5" s="2"/>
    </row>
    <row r="6" spans="1:4" ht="18.75">
      <c r="A6" s="84" t="s">
        <v>0</v>
      </c>
      <c r="B6" s="84"/>
      <c r="C6" s="84"/>
      <c r="D6" s="84"/>
    </row>
    <row r="7" spans="1:4" ht="15.75">
      <c r="A7" s="85" t="s">
        <v>118</v>
      </c>
      <c r="B7" s="85"/>
      <c r="C7" s="85"/>
      <c r="D7" s="85"/>
    </row>
    <row r="8" ht="18.75">
      <c r="A8" s="19"/>
    </row>
    <row r="9" ht="15">
      <c r="A9" s="1" t="s">
        <v>1</v>
      </c>
    </row>
    <row r="10" ht="15">
      <c r="A10" s="2"/>
    </row>
    <row r="11" spans="1:4" ht="15">
      <c r="A11" s="86"/>
      <c r="B11" s="87" t="s">
        <v>2</v>
      </c>
      <c r="C11" s="3" t="s">
        <v>73</v>
      </c>
      <c r="D11" s="4" t="s">
        <v>4</v>
      </c>
    </row>
    <row r="12" spans="1:4" ht="15">
      <c r="A12" s="86"/>
      <c r="B12" s="87"/>
      <c r="C12" s="3" t="s">
        <v>119</v>
      </c>
      <c r="D12" s="4" t="s">
        <v>3</v>
      </c>
    </row>
    <row r="13" spans="1:4" ht="15">
      <c r="A13" s="5"/>
      <c r="B13" s="5"/>
      <c r="C13" s="3" t="s">
        <v>5</v>
      </c>
      <c r="D13" s="6" t="s">
        <v>6</v>
      </c>
    </row>
    <row r="14" spans="1:4" ht="15">
      <c r="A14" s="5" t="s">
        <v>7</v>
      </c>
      <c r="B14" s="21"/>
      <c r="C14" s="21"/>
      <c r="D14" s="8"/>
    </row>
    <row r="15" spans="1:4" ht="15">
      <c r="A15" s="22" t="s">
        <v>8</v>
      </c>
      <c r="B15" s="11">
        <v>3</v>
      </c>
      <c r="C15" s="44">
        <v>30644</v>
      </c>
      <c r="D15" s="44">
        <v>13876</v>
      </c>
    </row>
    <row r="16" spans="1:4" ht="30">
      <c r="A16" s="17" t="s">
        <v>9</v>
      </c>
      <c r="B16" s="24">
        <v>4</v>
      </c>
      <c r="C16" s="44">
        <f>138755+4408+82</f>
        <v>143245</v>
      </c>
      <c r="D16" s="44">
        <v>194134</v>
      </c>
    </row>
    <row r="17" spans="1:4" ht="15">
      <c r="A17" s="17" t="s">
        <v>10</v>
      </c>
      <c r="B17" s="24">
        <v>6</v>
      </c>
      <c r="C17" s="44">
        <f>35+115+1504+5464</f>
        <v>7118</v>
      </c>
      <c r="D17" s="44">
        <v>8716</v>
      </c>
    </row>
    <row r="18" spans="1:4" ht="15">
      <c r="A18" s="17" t="s">
        <v>11</v>
      </c>
      <c r="B18" s="24">
        <v>7</v>
      </c>
      <c r="C18" s="45">
        <v>38817</v>
      </c>
      <c r="D18" s="45">
        <v>38817</v>
      </c>
    </row>
    <row r="19" spans="1:4" ht="15">
      <c r="A19" s="61" t="s">
        <v>120</v>
      </c>
      <c r="B19" s="62">
        <v>5</v>
      </c>
      <c r="C19" s="45">
        <f>135891+4336-37300+320865+4264</f>
        <v>428056</v>
      </c>
      <c r="D19" s="45">
        <f>122228+278374-1</f>
        <v>400601</v>
      </c>
    </row>
    <row r="20" spans="1:4" ht="15">
      <c r="A20" s="17" t="s">
        <v>12</v>
      </c>
      <c r="B20" s="24">
        <v>8</v>
      </c>
      <c r="C20" s="45">
        <v>17418</v>
      </c>
      <c r="D20" s="45">
        <f>3079+1197+11179</f>
        <v>15455</v>
      </c>
    </row>
    <row r="21" spans="1:4" ht="15">
      <c r="A21" s="17" t="s">
        <v>13</v>
      </c>
      <c r="B21" s="24">
        <v>8</v>
      </c>
      <c r="C21" s="45">
        <v>2420</v>
      </c>
      <c r="D21" s="45">
        <v>2561</v>
      </c>
    </row>
    <row r="22" spans="1:4" ht="15">
      <c r="A22" s="17" t="s">
        <v>14</v>
      </c>
      <c r="B22" s="24"/>
      <c r="C22" s="45"/>
      <c r="D22" s="45"/>
    </row>
    <row r="23" spans="1:4" ht="15.75">
      <c r="A23" s="16" t="s">
        <v>15</v>
      </c>
      <c r="B23" s="25"/>
      <c r="C23" s="46">
        <f>SUM(C15:C22)</f>
        <v>667718</v>
      </c>
      <c r="D23" s="46">
        <f>SUM(D15:D22)</f>
        <v>674160</v>
      </c>
    </row>
    <row r="24" spans="1:4" ht="15">
      <c r="A24" s="6"/>
      <c r="B24" s="25"/>
      <c r="C24" s="3"/>
      <c r="D24" s="4"/>
    </row>
    <row r="25" spans="1:4" ht="15">
      <c r="A25" s="6" t="s">
        <v>16</v>
      </c>
      <c r="B25" s="25"/>
      <c r="C25" s="10"/>
      <c r="D25" s="9"/>
    </row>
    <row r="26" spans="1:4" ht="15">
      <c r="A26" s="17" t="s">
        <v>17</v>
      </c>
      <c r="B26" s="24">
        <v>9</v>
      </c>
      <c r="C26" s="41">
        <v>67431</v>
      </c>
      <c r="D26" s="41">
        <v>26028</v>
      </c>
    </row>
    <row r="27" spans="1:4" ht="15">
      <c r="A27" s="17" t="s">
        <v>18</v>
      </c>
      <c r="B27" s="24">
        <v>10</v>
      </c>
      <c r="C27" s="41">
        <v>773</v>
      </c>
      <c r="D27" s="41">
        <v>313</v>
      </c>
    </row>
    <row r="28" spans="1:4" ht="15">
      <c r="A28" s="61" t="s">
        <v>121</v>
      </c>
      <c r="B28" s="62">
        <v>14</v>
      </c>
      <c r="C28" s="41">
        <v>1844</v>
      </c>
      <c r="D28" s="41">
        <v>1787</v>
      </c>
    </row>
    <row r="29" spans="1:4" ht="15">
      <c r="A29" s="17" t="s">
        <v>19</v>
      </c>
      <c r="B29" s="24">
        <v>14</v>
      </c>
      <c r="C29" s="41">
        <v>364699</v>
      </c>
      <c r="D29" s="41">
        <v>353494</v>
      </c>
    </row>
    <row r="30" spans="1:4" ht="15">
      <c r="A30" s="61" t="s">
        <v>123</v>
      </c>
      <c r="B30" s="62">
        <v>13</v>
      </c>
      <c r="C30" s="41">
        <f>3152+7768</f>
        <v>10920</v>
      </c>
      <c r="D30" s="41">
        <f>8302+3152</f>
        <v>11454</v>
      </c>
    </row>
    <row r="31" spans="1:4" ht="15">
      <c r="A31" s="17" t="s">
        <v>20</v>
      </c>
      <c r="B31" s="24">
        <v>11</v>
      </c>
      <c r="C31" s="41">
        <v>2799</v>
      </c>
      <c r="D31" s="41">
        <v>1301</v>
      </c>
    </row>
    <row r="32" spans="1:4" ht="15">
      <c r="A32" s="17" t="s">
        <v>21</v>
      </c>
      <c r="B32" s="24">
        <v>12</v>
      </c>
      <c r="C32" s="41">
        <f>1552</f>
        <v>1552</v>
      </c>
      <c r="D32" s="41">
        <v>489</v>
      </c>
    </row>
    <row r="33" spans="1:4" ht="15">
      <c r="A33" s="61" t="s">
        <v>122</v>
      </c>
      <c r="B33" s="62">
        <v>23</v>
      </c>
      <c r="C33" s="41">
        <v>1271</v>
      </c>
      <c r="D33" s="41">
        <v>1271</v>
      </c>
    </row>
    <row r="34" spans="1:4" ht="15.75">
      <c r="A34" s="16" t="s">
        <v>22</v>
      </c>
      <c r="B34" s="24"/>
      <c r="C34" s="43">
        <f>SUM(C26:C33)</f>
        <v>451289</v>
      </c>
      <c r="D34" s="43">
        <f>SUM(D26:D33)</f>
        <v>396137</v>
      </c>
    </row>
    <row r="35" spans="1:4" ht="15">
      <c r="A35" s="6"/>
      <c r="B35" s="25"/>
      <c r="C35" s="3"/>
      <c r="D35" s="4"/>
    </row>
    <row r="36" spans="1:4" ht="15">
      <c r="A36" s="6" t="s">
        <v>23</v>
      </c>
      <c r="B36" s="24"/>
      <c r="C36" s="10"/>
      <c r="D36" s="9"/>
    </row>
    <row r="37" spans="1:4" ht="15">
      <c r="A37" s="17" t="s">
        <v>24</v>
      </c>
      <c r="B37" s="24">
        <v>15</v>
      </c>
      <c r="C37" s="41">
        <v>100000</v>
      </c>
      <c r="D37" s="41">
        <v>100000</v>
      </c>
    </row>
    <row r="38" spans="1:4" ht="15">
      <c r="A38" s="17" t="s">
        <v>25</v>
      </c>
      <c r="B38" s="24">
        <v>15</v>
      </c>
      <c r="C38" s="41">
        <v>63000</v>
      </c>
      <c r="D38" s="41">
        <v>63000</v>
      </c>
    </row>
    <row r="39" spans="1:4" ht="41.25" customHeight="1">
      <c r="A39" s="61" t="s">
        <v>26</v>
      </c>
      <c r="B39" s="62"/>
      <c r="C39" s="41">
        <v>27128</v>
      </c>
      <c r="D39" s="41">
        <v>78014</v>
      </c>
    </row>
    <row r="40" spans="1:4" ht="45">
      <c r="A40" s="17" t="s">
        <v>27</v>
      </c>
      <c r="B40" s="24"/>
      <c r="C40" s="42">
        <v>583</v>
      </c>
      <c r="D40" s="42">
        <v>654</v>
      </c>
    </row>
    <row r="41" spans="1:5" ht="15">
      <c r="A41" s="17" t="s">
        <v>29</v>
      </c>
      <c r="B41" s="24"/>
      <c r="C41" s="42">
        <v>25718</v>
      </c>
      <c r="D41" s="42">
        <v>36355</v>
      </c>
      <c r="E41" s="47"/>
    </row>
    <row r="42" spans="1:4" ht="15.75">
      <c r="A42" s="16"/>
      <c r="B42" s="25"/>
      <c r="C42" s="41"/>
      <c r="D42" s="41"/>
    </row>
    <row r="43" spans="1:4" ht="15.75">
      <c r="A43" s="16" t="s">
        <v>30</v>
      </c>
      <c r="B43" s="25"/>
      <c r="C43" s="43">
        <f>SUM(C37:C42)</f>
        <v>216429</v>
      </c>
      <c r="D43" s="43">
        <f>SUM(D37:D42)</f>
        <v>278023</v>
      </c>
    </row>
    <row r="44" spans="1:8" ht="15.75">
      <c r="A44" s="16" t="s">
        <v>31</v>
      </c>
      <c r="B44" s="25"/>
      <c r="C44" s="43">
        <f>C34+C43</f>
        <v>667718</v>
      </c>
      <c r="D44" s="43">
        <f>D34+D43</f>
        <v>674160</v>
      </c>
      <c r="H44" s="47"/>
    </row>
    <row r="45" ht="15">
      <c r="A45" s="2"/>
    </row>
    <row r="46" ht="15">
      <c r="A46" s="2"/>
    </row>
    <row r="47" spans="1:6" ht="15.75" thickBot="1">
      <c r="A47" s="12" t="s">
        <v>32</v>
      </c>
      <c r="B47" s="12"/>
      <c r="C47" s="20"/>
      <c r="D47" s="13" t="s">
        <v>33</v>
      </c>
      <c r="E47" s="20"/>
      <c r="F47" s="13"/>
    </row>
    <row r="48" spans="1:6" ht="15">
      <c r="A48" s="20"/>
      <c r="B48" s="20"/>
      <c r="C48" s="20"/>
      <c r="D48" s="14" t="s">
        <v>34</v>
      </c>
      <c r="E48" s="20"/>
      <c r="F48" s="14" t="s">
        <v>39</v>
      </c>
    </row>
    <row r="49" spans="1:6" ht="15.75" thickBot="1">
      <c r="A49" s="12" t="s">
        <v>35</v>
      </c>
      <c r="B49" s="12"/>
      <c r="C49" s="12"/>
      <c r="D49" s="13" t="s">
        <v>36</v>
      </c>
      <c r="E49" s="20"/>
      <c r="F49" s="13"/>
    </row>
    <row r="50" spans="1:6" ht="15">
      <c r="A50" s="20"/>
      <c r="C50" s="20"/>
      <c r="D50" s="14" t="s">
        <v>34</v>
      </c>
      <c r="E50" s="20"/>
      <c r="F50" s="14" t="s">
        <v>39</v>
      </c>
    </row>
    <row r="51" spans="1:2" ht="15">
      <c r="A51" s="2"/>
      <c r="B51" s="23" t="s">
        <v>40</v>
      </c>
    </row>
    <row r="52" ht="15">
      <c r="A52" s="2"/>
    </row>
    <row r="53" ht="15">
      <c r="A53" s="15" t="s">
        <v>78</v>
      </c>
    </row>
  </sheetData>
  <sheetProtection/>
  <mergeCells count="4">
    <mergeCell ref="A6:D6"/>
    <mergeCell ref="A7:D7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zoomScalePageLayoutView="0" workbookViewId="0" topLeftCell="A17">
      <selection activeCell="A17" sqref="A17"/>
    </sheetView>
  </sheetViews>
  <sheetFormatPr defaultColWidth="9.140625" defaultRowHeight="15"/>
  <cols>
    <col min="1" max="1" width="64.57421875" style="0" customWidth="1"/>
    <col min="2" max="2" width="13.140625" style="0" customWidth="1"/>
    <col min="3" max="4" width="16.57421875" style="0" customWidth="1"/>
  </cols>
  <sheetData>
    <row r="2" ht="15.75">
      <c r="A2" s="18" t="s">
        <v>37</v>
      </c>
    </row>
    <row r="3" ht="15.75">
      <c r="A3" s="18" t="s">
        <v>38</v>
      </c>
    </row>
    <row r="4" ht="15">
      <c r="A4" s="2"/>
    </row>
    <row r="5" ht="15">
      <c r="A5" s="2"/>
    </row>
    <row r="6" ht="15">
      <c r="A6" s="2"/>
    </row>
    <row r="7" spans="1:9" ht="18.75">
      <c r="A7" s="84" t="s">
        <v>41</v>
      </c>
      <c r="B7" s="84"/>
      <c r="C7" s="84"/>
      <c r="D7" s="84"/>
      <c r="E7" s="84"/>
      <c r="F7" s="84"/>
      <c r="G7" s="84"/>
      <c r="H7" s="84"/>
      <c r="I7" s="84"/>
    </row>
    <row r="8" spans="1:9" ht="15">
      <c r="A8" s="90" t="s">
        <v>74</v>
      </c>
      <c r="B8" s="90"/>
      <c r="C8" s="90"/>
      <c r="D8" s="90"/>
      <c r="E8" s="90"/>
      <c r="F8" s="90"/>
      <c r="G8" s="90"/>
      <c r="H8" s="90"/>
      <c r="I8" s="90"/>
    </row>
    <row r="9" ht="18.75">
      <c r="A9" s="76"/>
    </row>
    <row r="10" ht="15">
      <c r="A10" s="10" t="s">
        <v>42</v>
      </c>
    </row>
    <row r="11" spans="1:4" ht="15">
      <c r="A11" s="88"/>
      <c r="B11" s="86"/>
      <c r="C11" s="87" t="s">
        <v>72</v>
      </c>
      <c r="D11" s="87"/>
    </row>
    <row r="12" spans="1:4" ht="15">
      <c r="A12" s="88"/>
      <c r="B12" s="86"/>
      <c r="C12" s="87" t="s">
        <v>124</v>
      </c>
      <c r="D12" s="87"/>
    </row>
    <row r="13" spans="1:4" ht="15">
      <c r="A13" s="88"/>
      <c r="B13" s="87" t="s">
        <v>2</v>
      </c>
      <c r="C13" s="89" t="s">
        <v>125</v>
      </c>
      <c r="D13" s="79" t="s">
        <v>84</v>
      </c>
    </row>
    <row r="14" spans="1:4" ht="15">
      <c r="A14" s="88"/>
      <c r="B14" s="87"/>
      <c r="C14" s="89"/>
      <c r="D14" s="81" t="s">
        <v>5</v>
      </c>
    </row>
    <row r="15" spans="1:4" ht="15">
      <c r="A15" s="78"/>
      <c r="B15" s="11"/>
      <c r="C15" s="11"/>
      <c r="D15" s="9"/>
    </row>
    <row r="16" spans="1:4" ht="15" hidden="1">
      <c r="A16" s="40" t="s">
        <v>43</v>
      </c>
      <c r="B16" s="11"/>
      <c r="C16" s="49"/>
      <c r="D16" s="49"/>
    </row>
    <row r="17" spans="1:4" ht="15">
      <c r="A17" s="40" t="s">
        <v>126</v>
      </c>
      <c r="B17" s="11">
        <v>16</v>
      </c>
      <c r="C17" s="49">
        <v>38468</v>
      </c>
      <c r="D17" s="49">
        <v>33</v>
      </c>
    </row>
    <row r="18" spans="1:4" ht="15">
      <c r="A18" s="40" t="s">
        <v>127</v>
      </c>
      <c r="B18" s="11">
        <v>17</v>
      </c>
      <c r="C18" s="49">
        <v>-12391</v>
      </c>
      <c r="D18" s="49"/>
    </row>
    <row r="19" spans="1:4" ht="15">
      <c r="A19" s="40" t="s">
        <v>129</v>
      </c>
      <c r="B19" s="11">
        <v>19</v>
      </c>
      <c r="C19" s="49">
        <v>-1567</v>
      </c>
      <c r="D19" s="49">
        <v>61</v>
      </c>
    </row>
    <row r="20" spans="1:4" ht="15">
      <c r="A20" s="40" t="s">
        <v>44</v>
      </c>
      <c r="B20" s="11">
        <v>21</v>
      </c>
      <c r="C20" s="49">
        <v>614</v>
      </c>
      <c r="D20" s="49">
        <v>5073</v>
      </c>
    </row>
    <row r="21" spans="1:4" ht="15">
      <c r="A21" s="40" t="s">
        <v>128</v>
      </c>
      <c r="B21" s="11">
        <v>18</v>
      </c>
      <c r="C21" s="49">
        <v>-14187</v>
      </c>
      <c r="D21" s="49"/>
    </row>
    <row r="22" spans="1:4" ht="15">
      <c r="A22" s="40" t="s">
        <v>45</v>
      </c>
      <c r="B22" s="11">
        <v>20</v>
      </c>
      <c r="C22" s="49">
        <v>-10411</v>
      </c>
      <c r="D22" s="49">
        <v>-6944</v>
      </c>
    </row>
    <row r="23" spans="1:4" ht="15">
      <c r="A23" s="40" t="s">
        <v>130</v>
      </c>
      <c r="B23" s="11">
        <v>22</v>
      </c>
      <c r="C23" s="49">
        <v>-103</v>
      </c>
      <c r="D23" s="49">
        <v>-63</v>
      </c>
    </row>
    <row r="24" spans="1:4" ht="18" customHeight="1">
      <c r="A24" s="40" t="s">
        <v>70</v>
      </c>
      <c r="B24" s="11">
        <v>5</v>
      </c>
      <c r="C24" s="49">
        <v>-11060</v>
      </c>
      <c r="D24" s="49"/>
    </row>
    <row r="25" spans="1:4" ht="15">
      <c r="A25" s="83" t="s">
        <v>46</v>
      </c>
      <c r="B25" s="77"/>
      <c r="C25" s="49">
        <f>C17+C18+C19+C20+C21+C22+C24+C23</f>
        <v>-10637</v>
      </c>
      <c r="D25" s="49">
        <f>D17+D19+D20+D22+D23</f>
        <v>-1840</v>
      </c>
    </row>
    <row r="26" spans="1:4" ht="15">
      <c r="A26" s="40" t="s">
        <v>47</v>
      </c>
      <c r="B26" s="11"/>
      <c r="C26" s="49"/>
      <c r="D26" s="49"/>
    </row>
    <row r="27" spans="1:4" ht="15">
      <c r="A27" s="83" t="s">
        <v>48</v>
      </c>
      <c r="B27" s="77"/>
      <c r="C27" s="49">
        <f>C25-C26</f>
        <v>-10637</v>
      </c>
      <c r="D27" s="49">
        <f>D25-D26</f>
        <v>-1840</v>
      </c>
    </row>
    <row r="28" spans="1:4" ht="15">
      <c r="A28" s="83" t="s">
        <v>49</v>
      </c>
      <c r="B28" s="77"/>
      <c r="C28" s="49"/>
      <c r="D28" s="49"/>
    </row>
    <row r="29" spans="1:4" ht="27">
      <c r="A29" s="26" t="s">
        <v>50</v>
      </c>
      <c r="B29" s="11"/>
      <c r="C29" s="49"/>
      <c r="D29" s="49"/>
    </row>
    <row r="30" spans="1:4" ht="25.5">
      <c r="A30" s="40" t="s">
        <v>51</v>
      </c>
      <c r="B30" s="11"/>
      <c r="C30" s="49">
        <v>-541</v>
      </c>
      <c r="D30" s="49">
        <v>-1322</v>
      </c>
    </row>
    <row r="31" spans="1:4" ht="38.25">
      <c r="A31" s="40" t="s">
        <v>52</v>
      </c>
      <c r="B31" s="11"/>
      <c r="C31" s="49">
        <v>-71</v>
      </c>
      <c r="D31" s="49">
        <v>-3944</v>
      </c>
    </row>
    <row r="32" spans="1:4" ht="25.5">
      <c r="A32" s="83" t="s">
        <v>53</v>
      </c>
      <c r="B32" s="77"/>
      <c r="C32" s="49">
        <f>C31+C30</f>
        <v>-612</v>
      </c>
      <c r="D32" s="49">
        <f>D31+D30</f>
        <v>-5266</v>
      </c>
    </row>
    <row r="33" spans="1:4" ht="27">
      <c r="A33" s="26" t="s">
        <v>54</v>
      </c>
      <c r="B33" s="11"/>
      <c r="C33" s="49"/>
      <c r="D33" s="49"/>
    </row>
    <row r="34" spans="1:4" ht="25.5">
      <c r="A34" s="40" t="s">
        <v>55</v>
      </c>
      <c r="B34" s="11"/>
      <c r="C34" s="49">
        <v>-50345</v>
      </c>
      <c r="D34" s="49">
        <v>24861</v>
      </c>
    </row>
    <row r="35" spans="1:4" ht="25.5">
      <c r="A35" s="83" t="s">
        <v>56</v>
      </c>
      <c r="B35" s="11"/>
      <c r="C35" s="49">
        <f>C34</f>
        <v>-50345</v>
      </c>
      <c r="D35" s="49">
        <v>24861</v>
      </c>
    </row>
    <row r="36" spans="1:4" ht="15">
      <c r="A36" s="83" t="s">
        <v>57</v>
      </c>
      <c r="B36" s="11"/>
      <c r="C36" s="49">
        <f>C32+C35</f>
        <v>-50957</v>
      </c>
      <c r="D36" s="49">
        <f>D32+D35</f>
        <v>19595</v>
      </c>
    </row>
    <row r="37" spans="1:4" ht="15">
      <c r="A37" s="83" t="s">
        <v>58</v>
      </c>
      <c r="B37" s="11"/>
      <c r="C37" s="49">
        <f>C27+C36</f>
        <v>-61594</v>
      </c>
      <c r="D37" s="49">
        <f>D27+D36</f>
        <v>17755</v>
      </c>
    </row>
    <row r="38" spans="1:4" ht="15">
      <c r="A38" s="82"/>
      <c r="C38" s="48"/>
      <c r="D38" s="48"/>
    </row>
    <row r="39" spans="1:4" ht="15">
      <c r="A39" s="2"/>
      <c r="C39" s="48"/>
      <c r="D39" s="48"/>
    </row>
    <row r="40" ht="15">
      <c r="A40" s="2"/>
    </row>
    <row r="41" ht="15">
      <c r="A41" s="2"/>
    </row>
    <row r="42" ht="15">
      <c r="A42" s="2"/>
    </row>
    <row r="43" spans="1:6" ht="15.75" thickBot="1">
      <c r="A43" s="12" t="s">
        <v>32</v>
      </c>
      <c r="B43" s="20"/>
      <c r="C43" s="13" t="s">
        <v>33</v>
      </c>
      <c r="D43" s="20"/>
      <c r="E43" s="13"/>
      <c r="F43" s="20"/>
    </row>
    <row r="44" spans="1:6" ht="15">
      <c r="A44" s="20"/>
      <c r="B44" s="20"/>
      <c r="C44" s="14" t="s">
        <v>34</v>
      </c>
      <c r="D44" s="20"/>
      <c r="E44" s="14" t="s">
        <v>39</v>
      </c>
      <c r="F44" s="20"/>
    </row>
    <row r="45" spans="1:6" ht="15.75" thickBot="1">
      <c r="A45" s="12" t="s">
        <v>35</v>
      </c>
      <c r="B45" s="12"/>
      <c r="C45" s="13" t="s">
        <v>36</v>
      </c>
      <c r="D45" s="20"/>
      <c r="E45" s="13"/>
      <c r="F45" s="12"/>
    </row>
    <row r="46" spans="1:6" ht="15">
      <c r="A46" s="20"/>
      <c r="B46" s="20"/>
      <c r="C46" s="14" t="s">
        <v>34</v>
      </c>
      <c r="D46" s="20"/>
      <c r="E46" s="14" t="s">
        <v>39</v>
      </c>
      <c r="F46" s="20"/>
    </row>
    <row r="47" ht="15">
      <c r="A47" s="2"/>
    </row>
    <row r="48" spans="1:2" ht="15">
      <c r="A48" s="2"/>
      <c r="B48" s="80" t="s">
        <v>40</v>
      </c>
    </row>
    <row r="49" ht="15">
      <c r="A49" s="2"/>
    </row>
    <row r="50" ht="15">
      <c r="A50" s="2"/>
    </row>
    <row r="51" ht="15">
      <c r="A51" s="15" t="s">
        <v>78</v>
      </c>
    </row>
  </sheetData>
  <sheetProtection/>
  <mergeCells count="9">
    <mergeCell ref="A13:A14"/>
    <mergeCell ref="B13:B14"/>
    <mergeCell ref="C13:C14"/>
    <mergeCell ref="A7:I7"/>
    <mergeCell ref="A8:I8"/>
    <mergeCell ref="A11:A12"/>
    <mergeCell ref="B11:B12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A43" sqref="A43:IV43"/>
    </sheetView>
  </sheetViews>
  <sheetFormatPr defaultColWidth="9.140625" defaultRowHeight="15"/>
  <cols>
    <col min="1" max="1" width="47.140625" style="0" customWidth="1"/>
    <col min="2" max="2" width="11.57421875" style="0" bestFit="1" customWidth="1"/>
    <col min="3" max="3" width="13.57421875" style="0" customWidth="1"/>
    <col min="4" max="4" width="17.8515625" style="0" customWidth="1"/>
    <col min="5" max="5" width="19.8515625" style="0" customWidth="1"/>
    <col min="6" max="6" width="14.57421875" style="0" customWidth="1"/>
    <col min="7" max="7" width="13.140625" style="0" customWidth="1"/>
  </cols>
  <sheetData>
    <row r="1" ht="15.75">
      <c r="A1" s="18" t="s">
        <v>37</v>
      </c>
    </row>
    <row r="2" ht="15.75">
      <c r="A2" s="18" t="s">
        <v>38</v>
      </c>
    </row>
    <row r="4" spans="1:6" ht="18.75">
      <c r="A4" s="84" t="s">
        <v>59</v>
      </c>
      <c r="B4" s="84"/>
      <c r="C4" s="84"/>
      <c r="D4" s="84"/>
      <c r="E4" s="84"/>
      <c r="F4" s="84"/>
    </row>
    <row r="5" spans="1:6" ht="15">
      <c r="A5" s="90" t="s">
        <v>74</v>
      </c>
      <c r="B5" s="90"/>
      <c r="C5" s="90"/>
      <c r="D5" s="90"/>
      <c r="E5" s="90"/>
      <c r="F5" s="90"/>
    </row>
    <row r="6" ht="15">
      <c r="A6" s="23"/>
    </row>
    <row r="7" ht="15">
      <c r="A7" s="27"/>
    </row>
    <row r="8" spans="1:8" ht="15">
      <c r="A8" s="88"/>
      <c r="B8" s="88"/>
      <c r="C8" s="37"/>
      <c r="D8" s="86"/>
      <c r="E8" s="86"/>
      <c r="F8" t="s">
        <v>64</v>
      </c>
      <c r="G8" s="25"/>
      <c r="H8" s="25"/>
    </row>
    <row r="9" spans="1:8" ht="42" customHeight="1">
      <c r="A9" s="94"/>
      <c r="B9" s="91" t="s">
        <v>24</v>
      </c>
      <c r="C9" s="91" t="s">
        <v>60</v>
      </c>
      <c r="D9" s="95" t="s">
        <v>26</v>
      </c>
      <c r="E9" s="95" t="s">
        <v>27</v>
      </c>
      <c r="F9" s="91" t="s">
        <v>63</v>
      </c>
      <c r="G9" s="91" t="s">
        <v>30</v>
      </c>
      <c r="H9" s="92"/>
    </row>
    <row r="10" spans="1:8" ht="36.75" customHeight="1">
      <c r="A10" s="94"/>
      <c r="B10" s="91"/>
      <c r="C10" s="91"/>
      <c r="D10" s="95"/>
      <c r="E10" s="95"/>
      <c r="F10" s="91"/>
      <c r="G10" s="91"/>
      <c r="H10" s="92"/>
    </row>
    <row r="11" spans="1:8" ht="54" customHeight="1">
      <c r="A11" s="94"/>
      <c r="B11" s="91"/>
      <c r="C11" s="91"/>
      <c r="D11" s="95"/>
      <c r="E11" s="95"/>
      <c r="F11" s="91"/>
      <c r="G11" s="91"/>
      <c r="H11" s="92"/>
    </row>
    <row r="12" spans="1:8" ht="15">
      <c r="A12" s="29" t="s">
        <v>75</v>
      </c>
      <c r="B12" s="50">
        <v>100000</v>
      </c>
      <c r="C12" s="50">
        <v>4600</v>
      </c>
      <c r="D12" s="50">
        <v>11428</v>
      </c>
      <c r="E12" s="50">
        <v>3944</v>
      </c>
      <c r="F12" s="50">
        <v>20981</v>
      </c>
      <c r="G12" s="50">
        <f>SUM(B12:F12)</f>
        <v>140953</v>
      </c>
      <c r="H12" s="7"/>
    </row>
    <row r="13" spans="1:8" ht="15">
      <c r="A13" s="40" t="s">
        <v>71</v>
      </c>
      <c r="B13" s="52"/>
      <c r="C13" s="52">
        <v>3400</v>
      </c>
      <c r="D13" s="50"/>
      <c r="E13" s="51"/>
      <c r="F13" s="50"/>
      <c r="G13" s="50">
        <f>SUM(B13:F13)</f>
        <v>3400</v>
      </c>
      <c r="H13" s="38"/>
    </row>
    <row r="14" spans="1:8" ht="15">
      <c r="A14" s="8" t="s">
        <v>61</v>
      </c>
      <c r="C14" s="53"/>
      <c r="D14" s="52"/>
      <c r="E14" s="52">
        <v>-3944</v>
      </c>
      <c r="F14" s="52">
        <v>-1840</v>
      </c>
      <c r="G14" s="50">
        <f>SUM(D14:F14)</f>
        <v>-5784</v>
      </c>
      <c r="H14" s="7"/>
    </row>
    <row r="15" spans="1:8" ht="15">
      <c r="A15" s="8" t="s">
        <v>49</v>
      </c>
      <c r="B15" s="52" t="s">
        <v>28</v>
      </c>
      <c r="C15" s="53"/>
      <c r="D15" s="52">
        <v>23538</v>
      </c>
      <c r="E15" s="52"/>
      <c r="F15" s="52"/>
      <c r="G15" s="50">
        <f>SUM(D15:F15)</f>
        <v>23538</v>
      </c>
      <c r="H15" s="7"/>
    </row>
    <row r="16" spans="1:8" ht="15">
      <c r="A16" s="6" t="s">
        <v>62</v>
      </c>
      <c r="B16" s="50">
        <f>B13</f>
        <v>0</v>
      </c>
      <c r="C16" s="52">
        <f>C13</f>
        <v>3400</v>
      </c>
      <c r="D16" s="52">
        <f>D15</f>
        <v>23538</v>
      </c>
      <c r="E16" s="52">
        <f>E14</f>
        <v>-3944</v>
      </c>
      <c r="F16" s="52">
        <f>F14</f>
        <v>-1840</v>
      </c>
      <c r="G16" s="52">
        <f>SUM(B16:F16)</f>
        <v>21154</v>
      </c>
      <c r="H16" s="7"/>
    </row>
    <row r="17" spans="1:8" ht="15">
      <c r="A17" s="6" t="s">
        <v>76</v>
      </c>
      <c r="B17" s="50">
        <f>B12+B13</f>
        <v>100000</v>
      </c>
      <c r="C17" s="50">
        <f>C12+C16</f>
        <v>8000</v>
      </c>
      <c r="D17" s="50">
        <f>D12+D16</f>
        <v>34966</v>
      </c>
      <c r="E17" s="50">
        <f>E12+E16</f>
        <v>0</v>
      </c>
      <c r="F17" s="50">
        <f>F12+F16</f>
        <v>19141</v>
      </c>
      <c r="G17" s="50">
        <f>G12+G16</f>
        <v>162107</v>
      </c>
      <c r="H17" s="92"/>
    </row>
    <row r="18" spans="1:8" ht="15">
      <c r="A18" s="6" t="s">
        <v>5</v>
      </c>
      <c r="B18" s="54"/>
      <c r="C18" s="53"/>
      <c r="D18" s="52"/>
      <c r="E18" s="53"/>
      <c r="F18" s="53"/>
      <c r="G18" s="53"/>
      <c r="H18" s="92"/>
    </row>
    <row r="19" spans="1:8" ht="15">
      <c r="A19" s="8"/>
      <c r="B19" s="52"/>
      <c r="C19" s="55"/>
      <c r="D19" s="56"/>
      <c r="E19" s="53"/>
      <c r="F19" s="55"/>
      <c r="G19" s="55"/>
      <c r="H19" s="7"/>
    </row>
    <row r="20" spans="1:8" ht="15">
      <c r="A20" s="29" t="s">
        <v>77</v>
      </c>
      <c r="B20" s="50">
        <v>100000</v>
      </c>
      <c r="C20" s="50">
        <v>63000</v>
      </c>
      <c r="D20" s="57">
        <v>78014</v>
      </c>
      <c r="E20" s="57">
        <v>654</v>
      </c>
      <c r="F20" s="57">
        <v>36355</v>
      </c>
      <c r="G20" s="57">
        <f>SUM(B20:F20)</f>
        <v>278023</v>
      </c>
      <c r="H20" s="7"/>
    </row>
    <row r="21" spans="1:8" ht="15">
      <c r="A21" s="40" t="s">
        <v>60</v>
      </c>
      <c r="B21" s="50"/>
      <c r="C21" s="52"/>
      <c r="D21" s="57"/>
      <c r="E21" s="57"/>
      <c r="F21" s="57"/>
      <c r="G21" s="57">
        <f>SUM(C21:F21)</f>
        <v>0</v>
      </c>
      <c r="H21" s="38"/>
    </row>
    <row r="22" spans="1:8" ht="15">
      <c r="A22" s="8" t="s">
        <v>61</v>
      </c>
      <c r="B22" s="52" t="s">
        <v>28</v>
      </c>
      <c r="D22" s="58">
        <v>-50886</v>
      </c>
      <c r="E22" s="58">
        <v>-71</v>
      </c>
      <c r="F22" s="58">
        <v>-10637</v>
      </c>
      <c r="G22" s="57">
        <f>SUM(C22:F22)</f>
        <v>-61594</v>
      </c>
      <c r="H22" s="7"/>
    </row>
    <row r="23" spans="1:8" ht="15">
      <c r="A23" s="8" t="s">
        <v>49</v>
      </c>
      <c r="B23" s="50" t="s">
        <v>28</v>
      </c>
      <c r="C23" s="59"/>
      <c r="D23" s="58" t="s">
        <v>28</v>
      </c>
      <c r="E23" s="51"/>
      <c r="F23" s="51" t="s">
        <v>28</v>
      </c>
      <c r="G23" s="51" t="s">
        <v>28</v>
      </c>
      <c r="H23" s="7"/>
    </row>
    <row r="24" spans="1:8" ht="15">
      <c r="A24" s="6" t="s">
        <v>62</v>
      </c>
      <c r="B24" s="50" t="s">
        <v>28</v>
      </c>
      <c r="C24" s="50">
        <f>C21</f>
        <v>0</v>
      </c>
      <c r="D24" s="50">
        <f>D22</f>
        <v>-50886</v>
      </c>
      <c r="E24" s="50">
        <f>E22</f>
        <v>-71</v>
      </c>
      <c r="F24" s="50">
        <f>F22</f>
        <v>-10637</v>
      </c>
      <c r="G24" s="50">
        <f>G21+G22</f>
        <v>-61594</v>
      </c>
      <c r="H24" s="7"/>
    </row>
    <row r="25" spans="1:8" ht="15">
      <c r="A25" s="6" t="s">
        <v>79</v>
      </c>
      <c r="B25" s="50">
        <v>100000</v>
      </c>
      <c r="C25" s="50">
        <f>C20+C21</f>
        <v>63000</v>
      </c>
      <c r="D25" s="50">
        <f>D20+D22</f>
        <v>27128</v>
      </c>
      <c r="E25" s="50">
        <f>E20+E22</f>
        <v>583</v>
      </c>
      <c r="F25" s="50">
        <f>F20+F24</f>
        <v>25718</v>
      </c>
      <c r="G25" s="50">
        <f>SUM(B25:F25)</f>
        <v>216429</v>
      </c>
      <c r="H25" s="7"/>
    </row>
    <row r="26" spans="1:8" ht="15">
      <c r="A26" s="93"/>
      <c r="B26" s="93"/>
      <c r="C26" s="39"/>
      <c r="D26" s="25"/>
      <c r="E26" s="25"/>
      <c r="H26" s="4"/>
    </row>
    <row r="27" spans="1:8" ht="15">
      <c r="A27" s="28"/>
      <c r="B27" s="28"/>
      <c r="C27" s="28"/>
      <c r="D27" s="28"/>
      <c r="E27" s="28"/>
      <c r="H27" s="28"/>
    </row>
    <row r="28" spans="1:5" ht="15">
      <c r="A28" s="30"/>
      <c r="B28" s="31"/>
      <c r="C28" s="31"/>
      <c r="D28" s="31"/>
      <c r="E28" s="31"/>
    </row>
    <row r="29" spans="1:7" ht="15">
      <c r="A29" s="30"/>
      <c r="B29" s="31"/>
      <c r="C29" s="31"/>
      <c r="D29" s="31"/>
      <c r="E29" s="31"/>
      <c r="F29" s="31"/>
      <c r="G29" s="31"/>
    </row>
    <row r="30" spans="1:7" ht="15">
      <c r="A30" s="32"/>
      <c r="B30" s="31"/>
      <c r="C30" s="31"/>
      <c r="D30" s="31"/>
      <c r="E30" s="31"/>
      <c r="F30" s="31"/>
      <c r="G30" s="31"/>
    </row>
    <row r="31" spans="1:7" ht="15">
      <c r="A31" s="32"/>
      <c r="B31" s="31"/>
      <c r="C31" s="31"/>
      <c r="D31" s="31"/>
      <c r="E31" s="31"/>
      <c r="F31" s="31"/>
      <c r="G31" s="31"/>
    </row>
    <row r="32" spans="1:7" ht="15.75" thickBot="1">
      <c r="A32" s="92" t="s">
        <v>32</v>
      </c>
      <c r="B32" s="92"/>
      <c r="C32" s="92"/>
      <c r="D32" s="34" t="s">
        <v>33</v>
      </c>
      <c r="E32" s="31"/>
      <c r="F32" s="31"/>
      <c r="G32" s="31"/>
    </row>
    <row r="33" spans="1:8" ht="22.5">
      <c r="A33" s="33"/>
      <c r="B33" s="33"/>
      <c r="C33" s="33"/>
      <c r="D33" s="35" t="s">
        <v>34</v>
      </c>
      <c r="E33" s="31"/>
      <c r="F33" s="31"/>
      <c r="G33" s="31"/>
      <c r="H33" s="31"/>
    </row>
    <row r="34" spans="1:8" ht="15.75" thickBot="1">
      <c r="A34" s="92" t="s">
        <v>35</v>
      </c>
      <c r="B34" s="92"/>
      <c r="C34" s="92"/>
      <c r="D34" s="34" t="s">
        <v>36</v>
      </c>
      <c r="E34" s="31"/>
      <c r="F34" s="31"/>
      <c r="G34" s="31"/>
      <c r="H34" s="31"/>
    </row>
    <row r="35" spans="1:8" ht="22.5">
      <c r="A35" s="33"/>
      <c r="B35" s="32" t="s">
        <v>40</v>
      </c>
      <c r="C35" s="33"/>
      <c r="D35" s="35" t="s">
        <v>34</v>
      </c>
      <c r="E35" s="31"/>
      <c r="F35" s="31"/>
      <c r="G35" s="31"/>
      <c r="H35" s="31"/>
    </row>
    <row r="36" spans="1:8" ht="15">
      <c r="A36" s="7"/>
      <c r="B36" s="31"/>
      <c r="C36" s="31"/>
      <c r="D36" s="31"/>
      <c r="E36" s="31"/>
      <c r="F36" s="31"/>
      <c r="G36" s="31"/>
      <c r="H36" s="31"/>
    </row>
    <row r="37" spans="1:8" ht="15">
      <c r="A37" s="7"/>
      <c r="B37" s="31"/>
      <c r="C37" s="31"/>
      <c r="D37" s="31"/>
      <c r="E37" s="31"/>
      <c r="F37" s="31"/>
      <c r="G37" s="31"/>
      <c r="H37" s="31"/>
    </row>
    <row r="38" spans="1:8" ht="15">
      <c r="A38" s="7"/>
      <c r="B38" s="31"/>
      <c r="C38" s="31"/>
      <c r="D38" s="31"/>
      <c r="E38" s="31"/>
      <c r="F38" s="31"/>
      <c r="G38" s="31"/>
      <c r="H38" s="31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15" t="s">
        <v>78</v>
      </c>
    </row>
  </sheetData>
  <sheetProtection/>
  <mergeCells count="16">
    <mergeCell ref="H17:H18"/>
    <mergeCell ref="G9:G11"/>
    <mergeCell ref="H9:H11"/>
    <mergeCell ref="A9:A11"/>
    <mergeCell ref="B9:B11"/>
    <mergeCell ref="C9:C11"/>
    <mergeCell ref="D9:D11"/>
    <mergeCell ref="E9:E11"/>
    <mergeCell ref="A4:F4"/>
    <mergeCell ref="A5:F5"/>
    <mergeCell ref="F9:F11"/>
    <mergeCell ref="A32:C32"/>
    <mergeCell ref="A34:C34"/>
    <mergeCell ref="A26:B26"/>
    <mergeCell ref="A8:B8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40">
      <selection activeCell="G26" sqref="G26:G28"/>
    </sheetView>
  </sheetViews>
  <sheetFormatPr defaultColWidth="9.140625" defaultRowHeight="15"/>
  <cols>
    <col min="1" max="1" width="69.421875" style="0" customWidth="1"/>
    <col min="2" max="3" width="16.00390625" style="0" customWidth="1"/>
    <col min="4" max="4" width="16.7109375" style="0" customWidth="1"/>
  </cols>
  <sheetData>
    <row r="1" ht="15.75">
      <c r="A1" s="18" t="s">
        <v>37</v>
      </c>
    </row>
    <row r="2" ht="15.75">
      <c r="A2" s="18" t="s">
        <v>38</v>
      </c>
    </row>
    <row r="3" ht="15">
      <c r="A3" s="2"/>
    </row>
    <row r="4" ht="15">
      <c r="A4" s="2"/>
    </row>
    <row r="5" ht="15">
      <c r="A5" s="2"/>
    </row>
    <row r="6" ht="15">
      <c r="A6" s="2"/>
    </row>
    <row r="7" spans="1:3" ht="18.75">
      <c r="A7" s="84" t="s">
        <v>65</v>
      </c>
      <c r="B7" s="84"/>
      <c r="C7" s="84"/>
    </row>
    <row r="8" spans="1:3" ht="15">
      <c r="A8" s="90" t="s">
        <v>74</v>
      </c>
      <c r="B8" s="90"/>
      <c r="C8" s="90"/>
    </row>
    <row r="9" spans="1:3" ht="15">
      <c r="A9" s="97" t="s">
        <v>80</v>
      </c>
      <c r="B9" s="97"/>
      <c r="C9" s="97"/>
    </row>
    <row r="10" ht="15">
      <c r="A10" s="2"/>
    </row>
    <row r="11" ht="15">
      <c r="A11" s="2"/>
    </row>
    <row r="12" ht="15">
      <c r="A12" s="10" t="s">
        <v>42</v>
      </c>
    </row>
    <row r="13" spans="1:9" ht="15">
      <c r="A13" s="96"/>
      <c r="B13" s="98" t="s">
        <v>81</v>
      </c>
      <c r="C13" s="98"/>
      <c r="D13" s="31"/>
      <c r="E13" s="31"/>
      <c r="F13" s="31"/>
      <c r="G13" s="31"/>
      <c r="H13" s="31"/>
      <c r="I13" s="31"/>
    </row>
    <row r="14" spans="1:9" ht="15">
      <c r="A14" s="96"/>
      <c r="B14" s="99" t="s">
        <v>82</v>
      </c>
      <c r="C14" s="99"/>
      <c r="D14" s="31"/>
      <c r="E14" s="31"/>
      <c r="F14" s="31"/>
      <c r="G14" s="31"/>
      <c r="H14" s="31"/>
      <c r="I14" s="31"/>
    </row>
    <row r="15" spans="1:9" ht="15">
      <c r="A15" s="96"/>
      <c r="B15" s="89" t="s">
        <v>83</v>
      </c>
      <c r="C15" s="89" t="s">
        <v>84</v>
      </c>
      <c r="D15" s="31"/>
      <c r="E15" s="31"/>
      <c r="F15" s="31"/>
      <c r="G15" s="31"/>
      <c r="H15" s="31"/>
      <c r="I15" s="31"/>
    </row>
    <row r="16" spans="1:9" ht="15">
      <c r="A16" s="96"/>
      <c r="B16" s="89"/>
      <c r="C16" s="89"/>
      <c r="D16" s="31"/>
      <c r="E16" s="31"/>
      <c r="F16" s="31"/>
      <c r="G16" s="31"/>
      <c r="H16" s="31"/>
      <c r="I16" s="31"/>
    </row>
    <row r="17" spans="1:9" ht="15">
      <c r="A17" s="65"/>
      <c r="B17" s="60"/>
      <c r="C17" s="60"/>
      <c r="D17" s="31"/>
      <c r="E17" s="31"/>
      <c r="F17" s="31"/>
      <c r="G17" s="31"/>
      <c r="H17" s="31"/>
      <c r="I17" s="31"/>
    </row>
    <row r="18" spans="1:9" ht="15">
      <c r="A18" s="67" t="s">
        <v>85</v>
      </c>
      <c r="B18" s="63"/>
      <c r="C18" s="65"/>
      <c r="D18" s="31"/>
      <c r="E18" s="31"/>
      <c r="F18" s="31"/>
      <c r="G18" s="31"/>
      <c r="H18" s="31"/>
      <c r="I18" s="31"/>
    </row>
    <row r="19" spans="1:9" ht="15">
      <c r="A19" s="64" t="s">
        <v>86</v>
      </c>
      <c r="B19" s="68">
        <v>154067</v>
      </c>
      <c r="C19" s="1">
        <v>100</v>
      </c>
      <c r="D19" s="31"/>
      <c r="E19" s="31"/>
      <c r="F19" s="31"/>
      <c r="G19" s="31"/>
      <c r="H19" s="31"/>
      <c r="I19" s="31"/>
    </row>
    <row r="20" spans="1:9" ht="15">
      <c r="A20" s="64" t="s">
        <v>87</v>
      </c>
      <c r="B20" s="68"/>
      <c r="C20" s="1"/>
      <c r="D20" s="31"/>
      <c r="E20" s="31"/>
      <c r="F20" s="31"/>
      <c r="G20" s="31"/>
      <c r="H20" s="31"/>
      <c r="I20" s="31"/>
    </row>
    <row r="21" spans="1:9" ht="15">
      <c r="A21" s="64" t="s">
        <v>88</v>
      </c>
      <c r="B21" s="1"/>
      <c r="C21" s="1"/>
      <c r="D21" s="31"/>
      <c r="E21" s="31"/>
      <c r="F21" s="31"/>
      <c r="G21" s="31"/>
      <c r="H21" s="31"/>
      <c r="I21" s="31"/>
    </row>
    <row r="22" spans="1:9" ht="15">
      <c r="A22" s="64" t="s">
        <v>89</v>
      </c>
      <c r="B22" s="1"/>
      <c r="C22" s="1"/>
      <c r="D22" s="31"/>
      <c r="E22" s="31"/>
      <c r="F22" s="31"/>
      <c r="G22" s="31"/>
      <c r="H22" s="31"/>
      <c r="I22" s="31"/>
    </row>
    <row r="23" spans="1:9" ht="15">
      <c r="A23" s="64" t="s">
        <v>90</v>
      </c>
      <c r="B23" s="68">
        <v>22647</v>
      </c>
      <c r="C23" s="1">
        <v>55</v>
      </c>
      <c r="D23" s="31"/>
      <c r="E23" s="31"/>
      <c r="F23" s="31"/>
      <c r="G23" s="31"/>
      <c r="H23" s="31"/>
      <c r="I23" s="31"/>
    </row>
    <row r="24" spans="1:9" ht="15">
      <c r="A24" s="67" t="s">
        <v>91</v>
      </c>
      <c r="B24" s="70">
        <f>SUM(B18:B23)</f>
        <v>176714</v>
      </c>
      <c r="C24" s="70">
        <f>SUM(C18:C23)</f>
        <v>155</v>
      </c>
      <c r="D24" s="31"/>
      <c r="E24" s="31"/>
      <c r="F24" s="31"/>
      <c r="G24" s="31"/>
      <c r="H24" s="31"/>
      <c r="I24" s="31"/>
    </row>
    <row r="25" spans="1:9" ht="15">
      <c r="A25" s="64" t="s">
        <v>92</v>
      </c>
      <c r="B25" s="68">
        <v>-153821</v>
      </c>
      <c r="C25" s="1" t="s">
        <v>28</v>
      </c>
      <c r="D25" s="31"/>
      <c r="E25" s="31"/>
      <c r="F25" s="31"/>
      <c r="G25" s="31"/>
      <c r="H25" s="31"/>
      <c r="I25" s="31"/>
    </row>
    <row r="26" spans="1:9" ht="15">
      <c r="A26" s="64" t="s">
        <v>93</v>
      </c>
      <c r="B26" s="68">
        <v>-10506</v>
      </c>
      <c r="C26" s="68">
        <v>-3051</v>
      </c>
      <c r="D26" s="31"/>
      <c r="E26" s="31"/>
      <c r="F26" s="31"/>
      <c r="G26" s="31"/>
      <c r="H26" s="31"/>
      <c r="I26" s="31"/>
    </row>
    <row r="27" spans="1:9" ht="15">
      <c r="A27" s="64" t="s">
        <v>94</v>
      </c>
      <c r="B27" s="68">
        <v>-5736</v>
      </c>
      <c r="C27" s="1">
        <v>-1991</v>
      </c>
      <c r="D27" s="31"/>
      <c r="E27" s="31"/>
      <c r="F27" s="31"/>
      <c r="G27" s="75"/>
      <c r="H27" s="31"/>
      <c r="I27" s="31"/>
    </row>
    <row r="28" spans="1:9" ht="15">
      <c r="A28" s="64" t="s">
        <v>95</v>
      </c>
      <c r="B28" s="68">
        <v>-4118</v>
      </c>
      <c r="C28" s="1">
        <v>-1465</v>
      </c>
      <c r="D28" s="31"/>
      <c r="E28" s="31"/>
      <c r="F28" s="31"/>
      <c r="G28" s="31"/>
      <c r="H28" s="31"/>
      <c r="I28" s="31"/>
    </row>
    <row r="29" spans="1:9" ht="15">
      <c r="A29" s="64" t="s">
        <v>96</v>
      </c>
      <c r="B29" s="68">
        <v>-266</v>
      </c>
      <c r="C29" s="1">
        <v>0</v>
      </c>
      <c r="D29" s="31"/>
      <c r="E29" s="31"/>
      <c r="F29" s="31"/>
      <c r="G29" s="31"/>
      <c r="H29" s="31"/>
      <c r="I29" s="31"/>
    </row>
    <row r="30" spans="1:9" ht="15">
      <c r="A30" s="64" t="s">
        <v>97</v>
      </c>
      <c r="B30" s="1">
        <v>-21466</v>
      </c>
      <c r="C30" s="68">
        <v>-6251</v>
      </c>
      <c r="D30" s="31"/>
      <c r="E30" s="31"/>
      <c r="F30" s="31"/>
      <c r="G30" s="31"/>
      <c r="H30" s="31"/>
      <c r="I30" s="31"/>
    </row>
    <row r="31" spans="1:9" ht="15">
      <c r="A31" s="67" t="s">
        <v>98</v>
      </c>
      <c r="B31" s="70">
        <f>SUM(B25:B30)</f>
        <v>-195913</v>
      </c>
      <c r="C31" s="70">
        <f>SUM(C25:C30)</f>
        <v>-12758</v>
      </c>
      <c r="D31" s="31"/>
      <c r="E31" s="31"/>
      <c r="F31" s="31"/>
      <c r="G31" s="31"/>
      <c r="H31" s="31"/>
      <c r="I31" s="31"/>
    </row>
    <row r="32" spans="1:9" ht="15">
      <c r="A32" s="67" t="s">
        <v>99</v>
      </c>
      <c r="B32" s="69">
        <f>B24+B31</f>
        <v>-19199</v>
      </c>
      <c r="C32" s="69">
        <f>C24+C31</f>
        <v>-12603</v>
      </c>
      <c r="D32" s="31"/>
      <c r="E32" s="31"/>
      <c r="F32" s="31"/>
      <c r="G32" s="31"/>
      <c r="H32" s="31"/>
      <c r="I32" s="31"/>
    </row>
    <row r="33" spans="1:9" ht="15">
      <c r="A33" s="65"/>
      <c r="B33" s="63"/>
      <c r="C33" s="63"/>
      <c r="D33" s="31"/>
      <c r="E33" s="31"/>
      <c r="F33" s="31"/>
      <c r="G33" s="31"/>
      <c r="H33" s="31"/>
      <c r="I33" s="31"/>
    </row>
    <row r="34" spans="1:9" ht="15">
      <c r="A34" s="67" t="s">
        <v>66</v>
      </c>
      <c r="B34" s="63"/>
      <c r="C34" s="65"/>
      <c r="D34" s="31"/>
      <c r="E34" s="31"/>
      <c r="F34" s="31"/>
      <c r="G34" s="31"/>
      <c r="H34" s="31"/>
      <c r="I34" s="31"/>
    </row>
    <row r="35" spans="1:9" ht="25.5">
      <c r="A35" s="64" t="s">
        <v>67</v>
      </c>
      <c r="B35" s="68"/>
      <c r="C35" s="71"/>
      <c r="D35" s="31"/>
      <c r="E35" s="31"/>
      <c r="F35" s="31"/>
      <c r="G35" s="31"/>
      <c r="H35" s="31"/>
      <c r="I35" s="31"/>
    </row>
    <row r="36" spans="1:9" ht="25.5">
      <c r="A36" s="64" t="s">
        <v>100</v>
      </c>
      <c r="B36" s="68">
        <v>11246</v>
      </c>
      <c r="C36" s="66">
        <v>29690</v>
      </c>
      <c r="D36" s="31"/>
      <c r="E36" s="31"/>
      <c r="F36" s="31"/>
      <c r="G36" s="31"/>
      <c r="H36" s="31"/>
      <c r="I36" s="31"/>
    </row>
    <row r="37" spans="1:9" ht="15">
      <c r="A37" s="72" t="s">
        <v>90</v>
      </c>
      <c r="B37" s="68"/>
      <c r="C37" s="73"/>
      <c r="D37" s="31"/>
      <c r="E37" s="31"/>
      <c r="F37" s="31"/>
      <c r="G37" s="31"/>
      <c r="H37" s="31"/>
      <c r="I37" s="31"/>
    </row>
    <row r="38" spans="1:9" ht="15">
      <c r="A38" s="67" t="s">
        <v>101</v>
      </c>
      <c r="B38" s="69">
        <f>SUM(B36:B37)</f>
        <v>11246</v>
      </c>
      <c r="C38" s="69">
        <f>SUM(C36)</f>
        <v>29690</v>
      </c>
      <c r="D38" s="31"/>
      <c r="E38" s="31"/>
      <c r="F38" s="31"/>
      <c r="G38" s="31"/>
      <c r="H38" s="31"/>
      <c r="I38" s="31"/>
    </row>
    <row r="39" spans="1:9" ht="15">
      <c r="A39" s="65"/>
      <c r="B39" s="63"/>
      <c r="C39" s="65"/>
      <c r="D39" s="31"/>
      <c r="E39" s="31"/>
      <c r="F39" s="31"/>
      <c r="G39" s="31"/>
      <c r="H39" s="31"/>
      <c r="I39" s="31"/>
    </row>
    <row r="40" spans="1:9" ht="25.5">
      <c r="A40" s="64" t="s">
        <v>102</v>
      </c>
      <c r="B40" s="68">
        <v>-3104</v>
      </c>
      <c r="C40" s="68"/>
      <c r="D40" s="31"/>
      <c r="E40" s="31"/>
      <c r="F40" s="31"/>
      <c r="G40" s="31"/>
      <c r="H40" s="31"/>
      <c r="I40" s="31"/>
    </row>
    <row r="41" spans="1:9" ht="15">
      <c r="A41" s="64" t="s">
        <v>103</v>
      </c>
      <c r="B41" s="68">
        <v>-2946</v>
      </c>
      <c r="C41" s="68">
        <v>-1069</v>
      </c>
      <c r="D41" s="31"/>
      <c r="E41" s="31"/>
      <c r="F41" s="31"/>
      <c r="G41" s="31"/>
      <c r="H41" s="31"/>
      <c r="I41" s="31"/>
    </row>
    <row r="42" spans="1:9" ht="15">
      <c r="A42" s="72" t="s">
        <v>97</v>
      </c>
      <c r="B42" s="68">
        <v>-48</v>
      </c>
      <c r="C42" s="68">
        <v>-45</v>
      </c>
      <c r="D42" s="31"/>
      <c r="E42" s="31"/>
      <c r="F42" s="31"/>
      <c r="G42" s="31"/>
      <c r="H42" s="31"/>
      <c r="I42" s="31"/>
    </row>
    <row r="43" spans="1:9" ht="15">
      <c r="A43" s="67" t="s">
        <v>104</v>
      </c>
      <c r="B43" s="69">
        <f>SUM(B40:B42)</f>
        <v>-6098</v>
      </c>
      <c r="C43" s="69">
        <f>SUM(C40:C42)</f>
        <v>-1114</v>
      </c>
      <c r="D43" s="31"/>
      <c r="E43" s="31"/>
      <c r="F43" s="31"/>
      <c r="G43" s="31"/>
      <c r="H43" s="31"/>
      <c r="I43" s="31"/>
    </row>
    <row r="44" spans="1:9" ht="15">
      <c r="A44" s="67" t="s">
        <v>68</v>
      </c>
      <c r="B44" s="69">
        <f>B38+B43</f>
        <v>5148</v>
      </c>
      <c r="C44" s="69">
        <f>C38+C43</f>
        <v>28576</v>
      </c>
      <c r="D44" s="31"/>
      <c r="E44" s="31"/>
      <c r="F44" s="31"/>
      <c r="G44" s="31"/>
      <c r="H44" s="31"/>
      <c r="I44" s="31"/>
    </row>
    <row r="45" spans="1:9" ht="15">
      <c r="A45" s="65"/>
      <c r="B45" s="63"/>
      <c r="C45" s="63"/>
      <c r="D45" s="31"/>
      <c r="E45" s="31"/>
      <c r="F45" s="31"/>
      <c r="G45" s="31"/>
      <c r="H45" s="31"/>
      <c r="I45" s="31"/>
    </row>
    <row r="46" spans="1:9" ht="15">
      <c r="A46" s="67" t="s">
        <v>105</v>
      </c>
      <c r="B46" s="63"/>
      <c r="C46" s="65"/>
      <c r="D46" s="31"/>
      <c r="E46" s="31"/>
      <c r="F46" s="31"/>
      <c r="G46" s="31"/>
      <c r="H46" s="31"/>
      <c r="I46" s="31"/>
    </row>
    <row r="47" spans="1:9" ht="15">
      <c r="A47" s="64" t="s">
        <v>69</v>
      </c>
      <c r="B47" s="68"/>
      <c r="C47" s="68"/>
      <c r="D47" s="31"/>
      <c r="E47" s="31"/>
      <c r="F47" s="31"/>
      <c r="G47" s="31"/>
      <c r="H47" s="31"/>
      <c r="I47" s="31"/>
    </row>
    <row r="48" spans="1:9" ht="15">
      <c r="A48" s="64" t="s">
        <v>106</v>
      </c>
      <c r="B48" s="68">
        <v>180161</v>
      </c>
      <c r="C48" s="68">
        <v>79386</v>
      </c>
      <c r="D48" s="31"/>
      <c r="E48" s="31"/>
      <c r="F48" s="31"/>
      <c r="G48" s="31"/>
      <c r="H48" s="31"/>
      <c r="I48" s="31"/>
    </row>
    <row r="49" spans="1:9" ht="15">
      <c r="A49" s="64" t="s">
        <v>107</v>
      </c>
      <c r="B49" s="68"/>
      <c r="C49" s="1"/>
      <c r="D49" s="31"/>
      <c r="E49" s="31"/>
      <c r="F49" s="31"/>
      <c r="G49" s="31"/>
      <c r="H49" s="31"/>
      <c r="I49" s="31"/>
    </row>
    <row r="50" spans="1:9" ht="15">
      <c r="A50" s="64" t="s">
        <v>108</v>
      </c>
      <c r="B50" s="68">
        <v>172</v>
      </c>
      <c r="C50" s="1">
        <v>4453</v>
      </c>
      <c r="D50" s="31"/>
      <c r="E50" s="31"/>
      <c r="F50" s="31"/>
      <c r="G50" s="31"/>
      <c r="H50" s="31"/>
      <c r="I50" s="31"/>
    </row>
    <row r="51" spans="1:9" ht="15">
      <c r="A51" s="67" t="s">
        <v>109</v>
      </c>
      <c r="B51" s="69">
        <f>SUM(B47:B50)</f>
        <v>180333</v>
      </c>
      <c r="C51" s="69">
        <f>SUM(C47:C50)</f>
        <v>83839</v>
      </c>
      <c r="D51" s="31"/>
      <c r="E51" s="31"/>
      <c r="F51" s="31"/>
      <c r="G51" s="31"/>
      <c r="H51" s="31"/>
      <c r="I51" s="31"/>
    </row>
    <row r="52" spans="1:9" ht="15">
      <c r="A52" s="64" t="s">
        <v>110</v>
      </c>
      <c r="B52" s="68">
        <v>-140238</v>
      </c>
      <c r="C52" s="1">
        <v>-93120</v>
      </c>
      <c r="D52" s="31"/>
      <c r="E52" s="31"/>
      <c r="F52" s="31"/>
      <c r="G52" s="31"/>
      <c r="H52" s="31"/>
      <c r="I52" s="31"/>
    </row>
    <row r="53" spans="1:9" ht="15">
      <c r="A53" s="64" t="s">
        <v>111</v>
      </c>
      <c r="B53" s="68"/>
      <c r="C53" s="1" t="s">
        <v>28</v>
      </c>
      <c r="D53" s="31"/>
      <c r="E53" s="31"/>
      <c r="F53" s="31"/>
      <c r="G53" s="31"/>
      <c r="H53" s="31"/>
      <c r="I53" s="31"/>
    </row>
    <row r="54" spans="1:9" ht="15">
      <c r="A54" s="64" t="s">
        <v>112</v>
      </c>
      <c r="B54" s="68">
        <v>-9276</v>
      </c>
      <c r="C54" s="1" t="s">
        <v>28</v>
      </c>
      <c r="D54" s="31"/>
      <c r="E54" s="31"/>
      <c r="F54" s="31"/>
      <c r="G54" s="31"/>
      <c r="H54" s="31"/>
      <c r="I54" s="31"/>
    </row>
    <row r="55" spans="1:9" ht="15">
      <c r="A55" s="67" t="s">
        <v>113</v>
      </c>
      <c r="B55" s="69">
        <f>SUM(B52:B54)</f>
        <v>-149514</v>
      </c>
      <c r="C55" s="69">
        <f>SUM(C52:C54)</f>
        <v>-93120</v>
      </c>
      <c r="D55" s="31"/>
      <c r="E55" s="31"/>
      <c r="F55" s="31"/>
      <c r="G55" s="31"/>
      <c r="H55" s="31"/>
      <c r="I55" s="31"/>
    </row>
    <row r="56" spans="1:9" ht="15">
      <c r="A56" s="67" t="s">
        <v>114</v>
      </c>
      <c r="B56" s="74">
        <f>B51+B55</f>
        <v>30819</v>
      </c>
      <c r="C56" s="74">
        <f>C51+C55</f>
        <v>-9281</v>
      </c>
      <c r="D56" s="31"/>
      <c r="E56" s="31"/>
      <c r="F56" s="31"/>
      <c r="G56" s="31"/>
      <c r="H56" s="31"/>
      <c r="I56" s="31"/>
    </row>
    <row r="57" spans="1:9" ht="15">
      <c r="A57" s="65"/>
      <c r="B57" s="63"/>
      <c r="C57" s="63"/>
      <c r="D57" s="31"/>
      <c r="E57" s="31"/>
      <c r="F57" s="31"/>
      <c r="G57" s="31"/>
      <c r="H57" s="31"/>
      <c r="I57" s="31"/>
    </row>
    <row r="58" spans="1:9" ht="15">
      <c r="A58" s="67" t="s">
        <v>115</v>
      </c>
      <c r="B58" s="69">
        <f>B32+B44+B56</f>
        <v>16768</v>
      </c>
      <c r="C58" s="69">
        <f>C32+C44+C56</f>
        <v>6692</v>
      </c>
      <c r="D58" s="31"/>
      <c r="E58" s="31"/>
      <c r="F58" s="31"/>
      <c r="G58" s="31"/>
      <c r="H58" s="31"/>
      <c r="I58" s="31"/>
    </row>
    <row r="59" spans="1:9" ht="15">
      <c r="A59" s="64" t="s">
        <v>116</v>
      </c>
      <c r="B59" s="70">
        <v>13876</v>
      </c>
      <c r="C59" s="68">
        <v>25</v>
      </c>
      <c r="D59" s="31"/>
      <c r="E59" s="31"/>
      <c r="F59" s="31"/>
      <c r="G59" s="31"/>
      <c r="H59" s="31"/>
      <c r="I59" s="31"/>
    </row>
    <row r="60" spans="1:9" ht="15">
      <c r="A60" s="64" t="s">
        <v>117</v>
      </c>
      <c r="B60" s="69">
        <f>B59+B58</f>
        <v>30644</v>
      </c>
      <c r="C60" s="69">
        <f>C59+C58</f>
        <v>6717</v>
      </c>
      <c r="D60" s="31"/>
      <c r="E60" s="31"/>
      <c r="F60" s="31"/>
      <c r="G60" s="31"/>
      <c r="H60" s="31"/>
      <c r="I60" s="31"/>
    </row>
    <row r="61" spans="1:9" ht="15">
      <c r="A61" s="7"/>
      <c r="B61" s="31"/>
      <c r="C61" s="31"/>
      <c r="D61" s="31"/>
      <c r="E61" s="31"/>
      <c r="F61" s="31"/>
      <c r="G61" s="31"/>
      <c r="H61" s="31"/>
      <c r="I61" s="31"/>
    </row>
    <row r="62" spans="1:9" ht="15">
      <c r="A62" s="36"/>
      <c r="B62" s="31"/>
      <c r="C62" s="31"/>
      <c r="D62" s="31"/>
      <c r="E62" s="31"/>
      <c r="F62" s="31"/>
      <c r="G62" s="31"/>
      <c r="H62" s="31"/>
      <c r="I62" s="31"/>
    </row>
    <row r="63" spans="1:7" ht="15.75" thickBot="1">
      <c r="A63" s="7" t="s">
        <v>32</v>
      </c>
      <c r="B63" s="34" t="s">
        <v>33</v>
      </c>
      <c r="C63" s="33"/>
      <c r="D63" s="13"/>
      <c r="F63" s="33"/>
      <c r="G63" s="33"/>
    </row>
    <row r="64" spans="1:7" ht="22.5">
      <c r="A64" s="33"/>
      <c r="B64" s="35" t="s">
        <v>34</v>
      </c>
      <c r="C64" s="33"/>
      <c r="D64" s="14" t="s">
        <v>39</v>
      </c>
      <c r="F64" s="33"/>
      <c r="G64" s="33"/>
    </row>
    <row r="65" spans="1:7" ht="26.25" thickBot="1">
      <c r="A65" s="7" t="s">
        <v>35</v>
      </c>
      <c r="B65" s="34" t="s">
        <v>36</v>
      </c>
      <c r="C65" s="33"/>
      <c r="D65" s="13"/>
      <c r="F65" s="7"/>
      <c r="G65" s="7"/>
    </row>
    <row r="66" spans="1:7" ht="22.5">
      <c r="A66" s="33"/>
      <c r="B66" s="35" t="s">
        <v>34</v>
      </c>
      <c r="C66" s="33"/>
      <c r="D66" s="14" t="s">
        <v>39</v>
      </c>
      <c r="F66" s="33"/>
      <c r="G66" s="33"/>
    </row>
    <row r="67" spans="1:9" ht="1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">
      <c r="A68" s="31"/>
      <c r="B68" s="31"/>
      <c r="C68" s="31"/>
      <c r="D68" s="31"/>
      <c r="E68" s="31"/>
      <c r="F68" s="31"/>
      <c r="G68" s="31"/>
      <c r="H68" s="31"/>
      <c r="I68" s="31"/>
    </row>
    <row r="69" ht="15">
      <c r="A69" s="15" t="s">
        <v>78</v>
      </c>
    </row>
    <row r="70" spans="1:9" ht="15">
      <c r="A70" s="31"/>
      <c r="B70" s="31"/>
      <c r="C70" s="31"/>
      <c r="D70" s="31"/>
      <c r="E70" s="31"/>
      <c r="F70" s="31"/>
      <c r="G70" s="31"/>
      <c r="H70" s="31"/>
      <c r="I70" s="31"/>
    </row>
  </sheetData>
  <sheetProtection/>
  <mergeCells count="9">
    <mergeCell ref="A15:A16"/>
    <mergeCell ref="B15:B16"/>
    <mergeCell ref="C15:C16"/>
    <mergeCell ref="A7:C7"/>
    <mergeCell ref="A8:C8"/>
    <mergeCell ref="A9:C9"/>
    <mergeCell ref="A13:A14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2022-05-19T08:18:49Z</dcterms:modified>
  <cp:category/>
  <cp:version/>
  <cp:contentType/>
  <cp:contentStatus/>
</cp:coreProperties>
</file>