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'1'!#REF!</definedName>
    <definedName name="OLE_LINK5" localSheetId="1">'2'!#REF!</definedName>
    <definedName name="_xlnm.Print_Titles" localSheetId="0">'1'!$6:$7</definedName>
    <definedName name="_xlnm.Print_Titles" localSheetId="3">'4'!$7:$8</definedName>
    <definedName name="_xlnm.Print_Area" localSheetId="0">'1'!$A$1:$D$61</definedName>
    <definedName name="_xlnm.Print_Area" localSheetId="1">'2'!$A$1:$D$33</definedName>
    <definedName name="_xlnm.Print_Area" localSheetId="2">'3'!$A$1:$E$27</definedName>
    <definedName name="_xlnm.Print_Area" localSheetId="3">'4'!$A$1:$D$64</definedName>
  </definedNames>
  <calcPr fullCalcOnLoad="1"/>
</workbook>
</file>

<file path=xl/sharedStrings.xml><?xml version="1.0" encoding="utf-8"?>
<sst xmlns="http://schemas.openxmlformats.org/spreadsheetml/2006/main" count="188" uniqueCount="134">
  <si>
    <t xml:space="preserve">КОНСОЛИДИРОВАННЫЙ ОТЧЕТ О ФИНАНСОВОМ ПОЛОЖЕНИИ </t>
  </si>
  <si>
    <t>в тысячах тенге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</si>
  <si>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</si>
  <si>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</si>
  <si>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</si>
  <si>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</si>
  <si>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</si>
  <si>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 xml:space="preserve">Денежные средства, ограниченные в использовании </t>
  </si>
  <si>
    <t>Текущие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</si>
  <si>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</si>
  <si>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</si>
  <si>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</si>
  <si>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</si>
  <si>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Предоплата по подоходному налогу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</si>
  <si>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</si>
  <si>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</si>
  <si>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</si>
  <si>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</si>
  <si>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</si>
  <si>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</si>
  <si>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</si>
  <si>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</si>
  <si>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</si>
  <si>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</si>
  <si>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</si>
  <si>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</si>
  <si>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</si>
  <si>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</si>
  <si>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</si>
  <si>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</si>
  <si>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</si>
  <si>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</si>
  <si>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</si>
  <si>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</si>
  <si>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</si>
  <si>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</si>
  <si>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</si>
  <si>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</si>
  <si>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</si>
  <si>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</si>
  <si>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</si>
  <si>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</si>
  <si>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>Чистая прибыль за год</t>
  </si>
  <si>
    <t>Итого совокупный доход за год</t>
  </si>
  <si>
    <t>Чистый убыток за год</t>
  </si>
  <si>
    <t>Итого совокупный убыток за год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</si>
  <si>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</si>
  <si>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</si>
  <si>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</si>
  <si>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</si>
  <si>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</si>
  <si>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</si>
  <si>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</si>
  <si>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</si>
  <si>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</si>
  <si>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</si>
  <si>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</si>
  <si>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</si>
  <si>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</si>
  <si>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</si>
  <si>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</si>
  <si>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</si>
  <si>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</si>
  <si>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</si>
  <si>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</si>
  <si>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</si>
  <si>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</si>
  <si>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</si>
  <si>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</si>
  <si>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Выплата вознаграждений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</si>
  <si>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</si>
  <si>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</si>
  <si>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</si>
  <si>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</si>
  <si>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</si>
  <si>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31 декабря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</si>
  <si>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</si>
  <si>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</si>
  <si>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</si>
  <si>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</si>
  <si>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</si>
  <si>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</si>
  <si>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</si>
  <si>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>Прибыль/(убыток) до налогообложения</t>
  </si>
  <si>
    <t xml:space="preserve"> </t>
  </si>
  <si>
    <t>Отрицательная/(полождительная) курсовая разница, нетто</t>
  </si>
  <si>
    <t>Резерв на обесценение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</si>
  <si>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</si>
  <si>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в авансах полученных</t>
  </si>
  <si>
    <t>Погашение займов</t>
  </si>
  <si>
    <t>Подоходный налог к уплате</t>
  </si>
  <si>
    <t>Положительная/(отрицательная) курсовая разница, нетто</t>
  </si>
  <si>
    <t>Прочие доходы/(расходы), нетто</t>
  </si>
  <si>
    <t>Базовая прибыль/(убыток) на акцию</t>
  </si>
  <si>
    <t xml:space="preserve">Консолидированная финансовая отчетность АО "Матен Петролеум", 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</si>
  <si>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</si>
  <si>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</si>
  <si>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</si>
  <si>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</si>
  <si>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</si>
  <si>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2019 года</t>
  </si>
  <si>
    <t xml:space="preserve">На 1 января 2019 года </t>
  </si>
  <si>
    <t>2020 года</t>
  </si>
  <si>
    <t xml:space="preserve">На 1 января 2020 года </t>
  </si>
  <si>
    <t>Изменения по предоплате по подоходному налогу</t>
  </si>
  <si>
    <t>Нераспределенная прибыль</t>
  </si>
  <si>
    <t>Расходы по обесценению активов</t>
  </si>
  <si>
    <t>Налог на сверхприбыль уплаченный</t>
  </si>
  <si>
    <t>Приобретение нематериальных активов</t>
  </si>
  <si>
    <t>Авансы выданные за внеоборотные активы</t>
  </si>
  <si>
    <t>Прочие оборотные активы</t>
  </si>
  <si>
    <t>Запасы</t>
  </si>
  <si>
    <t>Итого активы</t>
  </si>
  <si>
    <t xml:space="preserve">Капитал и обязательства 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</si>
  <si>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</si>
  <si>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</si>
  <si>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</si>
  <si>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Обязательства по договорам с покупателями /Авансы полученные</t>
  </si>
  <si>
    <t>Итого капитал и обязательства</t>
  </si>
  <si>
    <t>Внеоборотные активы</t>
  </si>
  <si>
    <t>Прочие внеоборотные активы</t>
  </si>
  <si>
    <t>Активы</t>
  </si>
  <si>
    <t>30 сентября</t>
  </si>
  <si>
    <r>
      <t xml:space="preserve">На 30 сентября 2020 </t>
    </r>
    <r>
      <rPr>
        <b/>
        <sz val="10"/>
        <color indexed="8"/>
        <rFont val="Times New Roman"/>
        <family val="1"/>
      </rPr>
      <t>года</t>
    </r>
  </si>
  <si>
    <t>На 30 сентября 2020 года</t>
  </si>
  <si>
    <t>За 9 месяцев, закончившихся</t>
  </si>
  <si>
    <t>30 сентября 2020</t>
  </si>
  <si>
    <t>30 сентября 2019</t>
  </si>
  <si>
    <t>За 9 месяцев, закончившихся 30 сентября 2020</t>
  </si>
  <si>
    <t xml:space="preserve">На 30 сентября 2019 года </t>
  </si>
  <si>
    <t>Изменения в запасах</t>
  </si>
  <si>
    <t>25, 26, 27, 30</t>
  </si>
  <si>
    <t>Мусин РА</t>
  </si>
  <si>
    <t>Кусниденова ЭС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</si>
</sst>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_-* #,##0_р_._-;\-* #,##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#,##0.0"/>
    <numFmt numFmtId="174" formatCode="_-* #,##0.000_р_._-;\-* #,##0.000_р_._-;_-* &quot;-&quot;??_р_._-;_-@_-"/>
    <numFmt numFmtId="175" formatCode="_-* #,##0.0000_р_._-;\-* #,##0.00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thin"/>
      <bottom>
        <color indexed="63"/>
      </bottom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7" fontId="47" fillId="0" borderId="0" xfId="59" applyNumberFormat="1" applyFont="1" applyAlignment="1">
      <alignment vertical="center" wrapText="1"/>
    </xf>
    <xf numFmtId="167" fontId="48" fillId="0" borderId="0" xfId="59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7" fillId="0" borderId="12" xfId="0" applyFont="1" applyBorder="1" applyAlignment="1">
      <alignment vertical="center" wrapText="1"/>
    </xf>
    <xf numFmtId="167" fontId="47" fillId="0" borderId="11" xfId="59" applyNumberFormat="1" applyFont="1" applyBorder="1" applyAlignment="1">
      <alignment vertical="center" wrapText="1"/>
    </xf>
    <xf numFmtId="167" fontId="47" fillId="0" borderId="0" xfId="59" applyNumberFormat="1" applyFont="1" applyAlignment="1">
      <alignment horizontal="right" vertical="center" wrapText="1"/>
    </xf>
    <xf numFmtId="167" fontId="53" fillId="0" borderId="11" xfId="59" applyNumberFormat="1" applyFont="1" applyBorder="1" applyAlignment="1">
      <alignment vertical="center" wrapText="1"/>
    </xf>
    <xf numFmtId="167" fontId="53" fillId="0" borderId="0" xfId="59" applyNumberFormat="1" applyFont="1" applyAlignment="1">
      <alignment vertical="center" wrapText="1"/>
    </xf>
    <xf numFmtId="167" fontId="52" fillId="0" borderId="11" xfId="59" applyNumberFormat="1" applyFont="1" applyBorder="1" applyAlignment="1">
      <alignment vertical="center" wrapText="1"/>
    </xf>
    <xf numFmtId="167" fontId="52" fillId="0" borderId="0" xfId="59" applyNumberFormat="1" applyFont="1" applyAlignment="1">
      <alignment vertical="center" wrapText="1"/>
    </xf>
    <xf numFmtId="167" fontId="52" fillId="0" borderId="10" xfId="59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167" fontId="0" fillId="0" borderId="0" xfId="59" applyNumberFormat="1" applyFont="1" applyAlignment="1">
      <alignment/>
    </xf>
    <xf numFmtId="167" fontId="52" fillId="0" borderId="0" xfId="59" applyNumberFormat="1" applyFont="1" applyAlignment="1">
      <alignment horizontal="right" vertical="center" wrapText="1"/>
    </xf>
    <xf numFmtId="167" fontId="52" fillId="0" borderId="11" xfId="59" applyNumberFormat="1" applyFont="1" applyBorder="1" applyAlignment="1">
      <alignment horizontal="right" vertical="center" wrapText="1"/>
    </xf>
    <xf numFmtId="167" fontId="53" fillId="0" borderId="12" xfId="59" applyNumberFormat="1" applyFont="1" applyBorder="1" applyAlignment="1">
      <alignment vertical="center" wrapText="1"/>
    </xf>
    <xf numFmtId="167" fontId="0" fillId="0" borderId="0" xfId="0" applyNumberFormat="1" applyBorder="1" applyAlignment="1">
      <alignment/>
    </xf>
    <xf numFmtId="167" fontId="0" fillId="0" borderId="0" xfId="59" applyNumberFormat="1" applyFont="1" applyAlignment="1">
      <alignment horizontal="right"/>
    </xf>
    <xf numFmtId="167" fontId="47" fillId="0" borderId="11" xfId="59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167" fontId="0" fillId="0" borderId="0" xfId="59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167" fontId="47" fillId="0" borderId="0" xfId="59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166" fontId="48" fillId="0" borderId="0" xfId="59" applyFont="1" applyAlignment="1">
      <alignment horizontal="left" vertical="center" wrapText="1"/>
    </xf>
    <xf numFmtId="166" fontId="47" fillId="0" borderId="0" xfId="59" applyFont="1" applyAlignment="1">
      <alignment horizontal="left" vertical="center" wrapText="1"/>
    </xf>
    <xf numFmtId="166" fontId="48" fillId="0" borderId="11" xfId="59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7" fontId="48" fillId="0" borderId="0" xfId="59" applyNumberFormat="1" applyFont="1" applyAlignment="1">
      <alignment horizontal="left" vertical="center" wrapText="1"/>
    </xf>
    <xf numFmtId="167" fontId="48" fillId="0" borderId="0" xfId="59" applyNumberFormat="1" applyFont="1" applyAlignment="1">
      <alignment horizontal="center" vertical="center" wrapText="1"/>
    </xf>
    <xf numFmtId="167" fontId="47" fillId="0" borderId="11" xfId="59" applyNumberFormat="1" applyFont="1" applyBorder="1" applyAlignment="1">
      <alignment horizontal="center" vertical="center" wrapText="1"/>
    </xf>
    <xf numFmtId="167" fontId="47" fillId="0" borderId="0" xfId="59" applyNumberFormat="1" applyFont="1" applyAlignment="1">
      <alignment horizontal="left" vertical="center" wrapText="1"/>
    </xf>
    <xf numFmtId="167" fontId="47" fillId="0" borderId="0" xfId="59" applyNumberFormat="1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center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Alignment="1">
      <alignment horizontal="justify" vertical="center" wrapText="1"/>
    </xf>
    <xf numFmtId="167" fontId="0" fillId="0" borderId="0" xfId="0" applyNumberFormat="1" applyAlignment="1">
      <alignment/>
    </xf>
    <xf numFmtId="167" fontId="47" fillId="0" borderId="0" xfId="59" applyNumberFormat="1" applyFont="1" applyBorder="1" applyAlignment="1">
      <alignment horizontal="justify" vertical="center" wrapText="1"/>
    </xf>
    <xf numFmtId="167" fontId="52" fillId="0" borderId="0" xfId="59" applyNumberFormat="1" applyFont="1" applyBorder="1" applyAlignment="1">
      <alignment horizontal="right" vertical="center" wrapText="1"/>
    </xf>
    <xf numFmtId="167" fontId="0" fillId="0" borderId="0" xfId="59" applyNumberFormat="1" applyFont="1" applyAlignment="1">
      <alignment horizontal="left"/>
    </xf>
    <xf numFmtId="167" fontId="0" fillId="0" borderId="0" xfId="59" applyNumberFormat="1" applyFont="1" applyFill="1" applyAlignment="1">
      <alignment horizontal="left"/>
    </xf>
    <xf numFmtId="167" fontId="0" fillId="0" borderId="0" xfId="59" applyNumberFormat="1" applyFont="1" applyAlignment="1">
      <alignment horizontal="center"/>
    </xf>
    <xf numFmtId="0" fontId="5" fillId="0" borderId="0" xfId="52" applyFont="1" applyFill="1" applyBorder="1" applyAlignment="1">
      <alignment vertical="center"/>
      <protection/>
    </xf>
    <xf numFmtId="167" fontId="0" fillId="0" borderId="0" xfId="59" applyNumberFormat="1" applyFont="1" applyAlignment="1">
      <alignment/>
    </xf>
    <xf numFmtId="167" fontId="0" fillId="0" borderId="0" xfId="59" applyNumberFormat="1" applyFont="1" applyBorder="1" applyAlignment="1">
      <alignment/>
    </xf>
    <xf numFmtId="167" fontId="36" fillId="0" borderId="0" xfId="59" applyNumberFormat="1" applyFont="1" applyBorder="1" applyAlignment="1">
      <alignment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167" fontId="36" fillId="0" borderId="0" xfId="59" applyNumberFormat="1" applyFont="1" applyAlignment="1">
      <alignment/>
    </xf>
    <xf numFmtId="0" fontId="52" fillId="0" borderId="0" xfId="0" applyFont="1" applyAlignment="1">
      <alignment/>
    </xf>
    <xf numFmtId="0" fontId="56" fillId="0" borderId="0" xfId="0" applyFont="1" applyFill="1" applyAlignment="1">
      <alignment horizontal="justify" vertical="center"/>
    </xf>
    <xf numFmtId="0" fontId="47" fillId="0" borderId="0" xfId="0" applyFont="1" applyBorder="1" applyAlignment="1">
      <alignment horizontal="left" vertical="center" wrapText="1"/>
    </xf>
    <xf numFmtId="167" fontId="47" fillId="0" borderId="0" xfId="59" applyNumberFormat="1" applyFont="1" applyFill="1" applyBorder="1" applyAlignment="1">
      <alignment horizontal="center" vertical="center" wrapText="1"/>
    </xf>
    <xf numFmtId="167" fontId="48" fillId="0" borderId="13" xfId="59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59" applyNumberFormat="1" applyFont="1" applyAlignment="1">
      <alignment horizontal="center" vertical="center" wrapText="1"/>
    </xf>
    <xf numFmtId="167" fontId="48" fillId="0" borderId="11" xfId="59" applyNumberFormat="1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11" xfId="59" applyNumberFormat="1" applyFont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48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horizontal="justify" vertical="center"/>
    </xf>
    <xf numFmtId="166" fontId="47" fillId="0" borderId="0" xfId="59" applyFont="1" applyBorder="1" applyAlignment="1">
      <alignment horizontal="left" vertical="center" wrapText="1"/>
    </xf>
    <xf numFmtId="166" fontId="48" fillId="0" borderId="0" xfId="59" applyFont="1" applyBorder="1" applyAlignment="1">
      <alignment horizontal="center" vertical="center" wrapText="1"/>
    </xf>
    <xf numFmtId="166" fontId="48" fillId="0" borderId="0" xfId="59" applyFont="1" applyBorder="1" applyAlignment="1">
      <alignment horizontal="left" vertical="center" wrapText="1"/>
    </xf>
    <xf numFmtId="166" fontId="48" fillId="0" borderId="0" xfId="59" applyFont="1" applyBorder="1" applyAlignment="1">
      <alignment horizontal="left" vertical="center" wrapText="1"/>
    </xf>
    <xf numFmtId="166" fontId="47" fillId="0" borderId="0" xfId="59" applyFont="1" applyBorder="1" applyAlignment="1">
      <alignment horizontal="left" vertical="center" wrapText="1"/>
    </xf>
    <xf numFmtId="166" fontId="52" fillId="0" borderId="0" xfId="59" applyFont="1" applyBorder="1" applyAlignment="1">
      <alignment horizontal="justify" vertical="center" wrapText="1"/>
    </xf>
    <xf numFmtId="166" fontId="53" fillId="0" borderId="0" xfId="59" applyFont="1" applyBorder="1" applyAlignment="1">
      <alignment horizontal="justify" vertical="center" wrapText="1"/>
    </xf>
    <xf numFmtId="166" fontId="52" fillId="0" borderId="0" xfId="59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167" fontId="47" fillId="0" borderId="14" xfId="59" applyNumberFormat="1" applyFont="1" applyFill="1" applyBorder="1" applyAlignment="1">
      <alignment horizontal="right" vertical="center" wrapText="1"/>
    </xf>
    <xf numFmtId="167" fontId="48" fillId="0" borderId="0" xfId="59" applyNumberFormat="1" applyFont="1" applyFill="1" applyAlignment="1">
      <alignment horizontal="right" vertical="center" wrapText="1"/>
    </xf>
    <xf numFmtId="167" fontId="48" fillId="0" borderId="0" xfId="59" applyNumberFormat="1" applyFont="1" applyAlignment="1">
      <alignment horizontal="right" vertical="center" wrapText="1"/>
    </xf>
    <xf numFmtId="167" fontId="48" fillId="0" borderId="11" xfId="59" applyNumberFormat="1" applyFont="1" applyBorder="1" applyAlignment="1">
      <alignment horizontal="right" vertical="center" wrapText="1"/>
    </xf>
    <xf numFmtId="167" fontId="47" fillId="0" borderId="12" xfId="59" applyNumberFormat="1" applyFont="1" applyFill="1" applyBorder="1" applyAlignment="1">
      <alignment horizontal="right" vertical="center" wrapText="1"/>
    </xf>
    <xf numFmtId="167" fontId="47" fillId="0" borderId="10" xfId="59" applyNumberFormat="1" applyFont="1" applyFill="1" applyBorder="1" applyAlignment="1">
      <alignment horizontal="right" vertical="center" wrapText="1"/>
    </xf>
    <xf numFmtId="167" fontId="0" fillId="0" borderId="0" xfId="59" applyNumberFormat="1" applyFont="1" applyFill="1" applyAlignment="1">
      <alignment horizontal="right"/>
    </xf>
    <xf numFmtId="167" fontId="36" fillId="0" borderId="0" xfId="59" applyNumberFormat="1" applyFont="1" applyFill="1" applyAlignment="1">
      <alignment horizontal="right"/>
    </xf>
    <xf numFmtId="167" fontId="48" fillId="0" borderId="0" xfId="59" applyNumberFormat="1" applyFont="1" applyFill="1" applyBorder="1" applyAlignment="1">
      <alignment horizontal="right" vertical="center" wrapText="1"/>
    </xf>
    <xf numFmtId="167" fontId="0" fillId="0" borderId="0" xfId="59" applyNumberFormat="1" applyFont="1" applyBorder="1" applyAlignment="1">
      <alignment/>
    </xf>
    <xf numFmtId="167" fontId="47" fillId="0" borderId="0" xfId="59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166" fontId="0" fillId="0" borderId="0" xfId="59" applyFont="1" applyBorder="1" applyAlignment="1">
      <alignment/>
    </xf>
    <xf numFmtId="166" fontId="47" fillId="0" borderId="0" xfId="59" applyFont="1" applyBorder="1" applyAlignment="1">
      <alignment horizontal="center" vertical="center" wrapText="1"/>
    </xf>
    <xf numFmtId="167" fontId="0" fillId="0" borderId="0" xfId="59" applyNumberFormat="1" applyFont="1" applyAlignment="1">
      <alignment/>
    </xf>
    <xf numFmtId="174" fontId="53" fillId="0" borderId="13" xfId="59" applyNumberFormat="1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66" fontId="47" fillId="0" borderId="0" xfId="59" applyFont="1" applyBorder="1" applyAlignment="1">
      <alignment vertical="center" wrapText="1"/>
    </xf>
    <xf numFmtId="167" fontId="0" fillId="0" borderId="0" xfId="59" applyNumberFormat="1" applyFont="1" applyFill="1" applyAlignment="1">
      <alignment horizontal="right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167" fontId="47" fillId="0" borderId="11" xfId="59" applyNumberFormat="1" applyFont="1" applyBorder="1" applyAlignment="1">
      <alignment horizontal="justify" vertical="center" wrapText="1"/>
    </xf>
    <xf numFmtId="166" fontId="0" fillId="0" borderId="0" xfId="59" applyFont="1" applyBorder="1" applyAlignment="1">
      <alignment/>
    </xf>
    <xf numFmtId="166" fontId="0" fillId="0" borderId="0" xfId="59" applyFont="1" applyFill="1" applyBorder="1" applyAlignment="1">
      <alignment/>
    </xf>
    <xf numFmtId="167" fontId="47" fillId="0" borderId="0" xfId="59" applyNumberFormat="1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left" vertical="center" wrapText="1"/>
    </xf>
    <xf numFmtId="167" fontId="47" fillId="0" borderId="0" xfId="59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66" fontId="51" fillId="0" borderId="0" xfId="59" applyFont="1" applyBorder="1" applyAlignment="1">
      <alignment horizontal="justify" vertical="center"/>
    </xf>
    <xf numFmtId="166" fontId="56" fillId="0" borderId="0" xfId="59" applyFont="1" applyBorder="1" applyAlignment="1">
      <alignment horizontal="justify"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167" fontId="47" fillId="0" borderId="15" xfId="59" applyNumberFormat="1" applyFont="1" applyBorder="1" applyAlignment="1">
      <alignment horizontal="center" vertical="center" wrapText="1"/>
    </xf>
    <xf numFmtId="167" fontId="47" fillId="0" borderId="15" xfId="59" applyNumberFormat="1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166" fontId="53" fillId="0" borderId="0" xfId="59" applyFont="1" applyBorder="1" applyAlignment="1">
      <alignment horizontal="left" vertical="center" wrapText="1"/>
    </xf>
    <xf numFmtId="166" fontId="0" fillId="0" borderId="0" xfId="59" applyFont="1" applyBorder="1" applyAlignment="1">
      <alignment/>
    </xf>
    <xf numFmtId="0" fontId="51" fillId="0" borderId="0" xfId="0" applyFont="1" applyBorder="1" applyAlignment="1">
      <alignment vertical="center" wrapText="1"/>
    </xf>
    <xf numFmtId="166" fontId="51" fillId="0" borderId="0" xfId="59" applyFont="1" applyBorder="1" applyAlignment="1">
      <alignment vertical="center" wrapText="1"/>
    </xf>
    <xf numFmtId="166" fontId="51" fillId="0" borderId="0" xfId="59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66" fontId="47" fillId="0" borderId="15" xfId="59" applyFont="1" applyBorder="1" applyAlignment="1">
      <alignment horizontal="left" vertical="center" wrapText="1"/>
    </xf>
    <xf numFmtId="166" fontId="47" fillId="0" borderId="0" xfId="59" applyFont="1" applyAlignment="1">
      <alignment horizontal="center" vertical="center" wrapText="1"/>
    </xf>
    <xf numFmtId="166" fontId="47" fillId="0" borderId="11" xfId="59" applyFont="1" applyFill="1" applyBorder="1" applyAlignment="1">
      <alignment horizontal="center" vertical="center" wrapText="1"/>
    </xf>
    <xf numFmtId="166" fontId="47" fillId="0" borderId="11" xfId="59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166" fontId="48" fillId="0" borderId="0" xfId="59" applyFont="1" applyBorder="1" applyAlignment="1">
      <alignment horizontal="left" vertical="center" wrapText="1"/>
    </xf>
    <xf numFmtId="166" fontId="47" fillId="0" borderId="0" xfId="59" applyFont="1" applyBorder="1" applyAlignment="1">
      <alignment horizontal="left" vertical="center" wrapText="1"/>
    </xf>
    <xf numFmtId="166" fontId="47" fillId="0" borderId="0" xfId="59" applyFont="1" applyBorder="1" applyAlignment="1">
      <alignment horizontal="center" vertical="center" wrapText="1"/>
    </xf>
    <xf numFmtId="166" fontId="0" fillId="0" borderId="0" xfId="59" applyFont="1" applyBorder="1" applyAlignment="1">
      <alignment/>
    </xf>
    <xf numFmtId="167" fontId="47" fillId="0" borderId="0" xfId="59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66" fontId="48" fillId="0" borderId="0" xfId="59" applyFont="1" applyBorder="1" applyAlignment="1">
      <alignment horizontal="left" vertical="center" wrapText="1"/>
    </xf>
    <xf numFmtId="166" fontId="47" fillId="0" borderId="0" xfId="59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166" fontId="48" fillId="0" borderId="0" xfId="59" applyFont="1" applyBorder="1" applyAlignment="1">
      <alignment horizontal="left" vertical="center" wrapText="1"/>
    </xf>
    <xf numFmtId="167" fontId="48" fillId="0" borderId="15" xfId="59" applyNumberFormat="1" applyFont="1" applyBorder="1" applyAlignment="1">
      <alignment horizontal="left" vertical="center" wrapText="1"/>
    </xf>
    <xf numFmtId="167" fontId="47" fillId="0" borderId="11" xfId="59" applyNumberFormat="1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167" fontId="48" fillId="0" borderId="16" xfId="59" applyNumberFormat="1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167" fontId="48" fillId="0" borderId="17" xfId="59" applyNumberFormat="1" applyFont="1" applyBorder="1" applyAlignment="1">
      <alignment horizontal="left" vertical="center" wrapText="1"/>
    </xf>
    <xf numFmtId="167" fontId="0" fillId="0" borderId="0" xfId="59" applyNumberFormat="1" applyFont="1" applyBorder="1" applyAlignment="1">
      <alignment horizontal="left"/>
    </xf>
    <xf numFmtId="3" fontId="48" fillId="0" borderId="0" xfId="0" applyNumberFormat="1" applyFont="1" applyBorder="1" applyAlignment="1">
      <alignment horizontal="left" vertical="center" wrapText="1"/>
    </xf>
    <xf numFmtId="3" fontId="47" fillId="0" borderId="0" xfId="0" applyNumberFormat="1" applyFont="1" applyBorder="1" applyAlignment="1">
      <alignment horizontal="left" vertical="center" wrapText="1"/>
    </xf>
    <xf numFmtId="167" fontId="0" fillId="0" borderId="0" xfId="59" applyNumberFormat="1" applyFont="1" applyFill="1" applyBorder="1" applyAlignment="1">
      <alignment horizontal="left"/>
    </xf>
    <xf numFmtId="166" fontId="48" fillId="0" borderId="13" xfId="59" applyFont="1" applyBorder="1" applyAlignment="1">
      <alignment horizontal="left" vertical="center" wrapText="1"/>
    </xf>
    <xf numFmtId="175" fontId="48" fillId="0" borderId="0" xfId="59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0" fontId="57" fillId="0" borderId="0" xfId="0" applyFont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7" fontId="47" fillId="0" borderId="0" xfId="59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66" fontId="48" fillId="0" borderId="0" xfId="59" applyFont="1" applyBorder="1" applyAlignment="1">
      <alignment horizontal="left" vertical="center" wrapText="1"/>
    </xf>
    <xf numFmtId="166" fontId="47" fillId="0" borderId="0" xfId="59" applyFont="1" applyBorder="1" applyAlignment="1">
      <alignment horizontal="left" vertical="center" wrapText="1"/>
    </xf>
    <xf numFmtId="166" fontId="52" fillId="0" borderId="0" xfId="59" applyFont="1" applyBorder="1" applyAlignment="1">
      <alignment horizontal="justify" vertical="center" wrapText="1"/>
    </xf>
    <xf numFmtId="0" fontId="47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7" fontId="52" fillId="0" borderId="0" xfId="59" applyNumberFormat="1" applyFont="1" applyAlignment="1">
      <alignment horizontal="right" vertical="center" wrapText="1"/>
    </xf>
    <xf numFmtId="167" fontId="52" fillId="0" borderId="11" xfId="59" applyNumberFormat="1" applyFont="1" applyBorder="1" applyAlignment="1">
      <alignment horizontal="right" vertical="center" wrapText="1"/>
    </xf>
    <xf numFmtId="166" fontId="57" fillId="0" borderId="0" xfId="59" applyFont="1" applyBorder="1" applyAlignment="1">
      <alignment horizontal="left" vertical="center" wrapText="1"/>
    </xf>
    <xf numFmtId="0" fontId="57" fillId="0" borderId="0" xfId="0" applyFont="1" applyFill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9.28125" style="0" customWidth="1"/>
    <col min="2" max="2" width="14.00390625" style="0" customWidth="1"/>
    <col min="3" max="3" width="15.140625" style="37" bestFit="1" customWidth="1"/>
    <col min="4" max="4" width="15.7109375" style="71" bestFit="1" customWidth="1"/>
    <col min="5" max="5" width="16.8515625" style="71" customWidth="1"/>
    <col min="6" max="6" width="16.8515625" style="183" customWidth="1"/>
    <col min="7" max="7" width="13.421875" style="31" bestFit="1" customWidth="1"/>
    <col min="8" max="8" width="9.140625" style="31" customWidth="1"/>
    <col min="9" max="9" width="9.28125" style="31" bestFit="1" customWidth="1"/>
    <col min="10" max="11" width="15.140625" style="31" bestFit="1" customWidth="1"/>
    <col min="12" max="12" width="14.7109375" style="31" bestFit="1" customWidth="1"/>
    <col min="13" max="14" width="9.140625" style="31" customWidth="1"/>
  </cols>
  <sheetData>
    <row r="1" ht="15">
      <c r="A1" s="74" t="s">
        <v>94</v>
      </c>
    </row>
    <row r="3" ht="15.75">
      <c r="A3" s="1" t="s">
        <v>0</v>
      </c>
    </row>
    <row r="4" ht="15">
      <c r="A4" s="2" t="s">
        <v>123</v>
      </c>
    </row>
    <row r="6" spans="1:6" ht="15">
      <c r="A6" s="190" t="s">
        <v>1</v>
      </c>
      <c r="B6" s="192" t="s">
        <v>25</v>
      </c>
      <c r="C6" s="62" t="s">
        <v>122</v>
      </c>
      <c r="D6" s="62" t="s">
        <v>75</v>
      </c>
      <c r="E6" s="62"/>
      <c r="F6" s="169"/>
    </row>
    <row r="7" spans="1:6" ht="15.75" thickBot="1">
      <c r="A7" s="191"/>
      <c r="B7" s="193"/>
      <c r="C7" s="60" t="s">
        <v>102</v>
      </c>
      <c r="D7" s="60" t="s">
        <v>100</v>
      </c>
      <c r="E7" s="140"/>
      <c r="F7" s="169"/>
    </row>
    <row r="8" spans="1:6" ht="15">
      <c r="A8" s="4"/>
      <c r="B8" s="3"/>
      <c r="C8" s="25"/>
      <c r="D8" s="61"/>
      <c r="E8" s="61"/>
      <c r="F8" s="135"/>
    </row>
    <row r="9" spans="1:6" ht="15">
      <c r="A9" s="141" t="s">
        <v>121</v>
      </c>
      <c r="B9" s="5"/>
      <c r="C9" s="25"/>
      <c r="D9" s="61"/>
      <c r="E9" s="61"/>
      <c r="F9" s="135"/>
    </row>
    <row r="10" spans="1:6" ht="15">
      <c r="A10" s="141" t="s">
        <v>119</v>
      </c>
      <c r="B10" s="5"/>
      <c r="C10" s="62"/>
      <c r="D10" s="61"/>
      <c r="E10" s="61"/>
      <c r="F10" s="135"/>
    </row>
    <row r="11" spans="1:11" ht="24">
      <c r="A11" s="108" t="s">
        <v>2</v>
      </c>
      <c r="B11" s="156">
        <v>4</v>
      </c>
      <c r="C11" s="53">
        <v>140241623</v>
      </c>
      <c r="D11" s="53">
        <v>147853020</v>
      </c>
      <c r="E11" s="58"/>
      <c r="F11" s="184"/>
      <c r="G11" s="184"/>
      <c r="I11" s="101"/>
      <c r="J11" s="165"/>
      <c r="K11" s="165"/>
    </row>
    <row r="12" spans="1:11" ht="15">
      <c r="A12" s="108" t="s">
        <v>3</v>
      </c>
      <c r="B12" s="156">
        <v>5</v>
      </c>
      <c r="C12" s="53">
        <v>3671594</v>
      </c>
      <c r="D12" s="53">
        <v>3829373</v>
      </c>
      <c r="E12" s="58"/>
      <c r="F12" s="184"/>
      <c r="G12" s="184"/>
      <c r="I12" s="101"/>
      <c r="J12" s="165"/>
      <c r="K12" s="165"/>
    </row>
    <row r="13" spans="1:11" ht="15">
      <c r="A13" s="108" t="s">
        <v>4</v>
      </c>
      <c r="B13" s="156">
        <v>6</v>
      </c>
      <c r="C13" s="53">
        <v>6879157</v>
      </c>
      <c r="D13" s="53">
        <v>7413424</v>
      </c>
      <c r="E13" s="58"/>
      <c r="F13" s="184"/>
      <c r="G13" s="184"/>
      <c r="I13" s="101"/>
      <c r="J13" s="165"/>
      <c r="K13" s="165"/>
    </row>
    <row r="14" spans="1:11" ht="15">
      <c r="A14" s="108" t="s">
        <v>5</v>
      </c>
      <c r="B14" s="156"/>
      <c r="C14" s="53">
        <v>55559</v>
      </c>
      <c r="D14" s="53">
        <v>67716</v>
      </c>
      <c r="E14" s="58"/>
      <c r="F14" s="184"/>
      <c r="G14" s="184"/>
      <c r="I14" s="101"/>
      <c r="J14" s="165"/>
      <c r="K14" s="165"/>
    </row>
    <row r="15" spans="1:11" ht="15">
      <c r="A15" s="108" t="s">
        <v>6</v>
      </c>
      <c r="B15" s="156">
        <v>7</v>
      </c>
      <c r="C15" s="53">
        <v>3666499</v>
      </c>
      <c r="D15" s="53">
        <v>2545024</v>
      </c>
      <c r="E15" s="58"/>
      <c r="F15" s="184"/>
      <c r="G15" s="184"/>
      <c r="I15" s="101"/>
      <c r="J15" s="165"/>
      <c r="K15" s="165"/>
    </row>
    <row r="16" spans="1:11" ht="15">
      <c r="A16" s="108" t="s">
        <v>109</v>
      </c>
      <c r="B16" s="156">
        <v>11</v>
      </c>
      <c r="C16" s="53">
        <v>2013820</v>
      </c>
      <c r="D16" s="53">
        <v>2013820</v>
      </c>
      <c r="E16" s="58"/>
      <c r="F16" s="184"/>
      <c r="G16" s="184"/>
      <c r="I16" s="101"/>
      <c r="J16" s="165"/>
      <c r="K16" s="165"/>
    </row>
    <row r="17" spans="1:11" ht="15">
      <c r="A17" s="108" t="s">
        <v>120</v>
      </c>
      <c r="B17" s="156"/>
      <c r="C17" s="53">
        <v>1661383</v>
      </c>
      <c r="D17" s="53">
        <v>1645953</v>
      </c>
      <c r="E17" s="58"/>
      <c r="F17" s="184"/>
      <c r="G17" s="184"/>
      <c r="I17" s="101"/>
      <c r="J17" s="165"/>
      <c r="K17" s="165"/>
    </row>
    <row r="18" spans="1:11" ht="24">
      <c r="A18" s="108" t="s">
        <v>7</v>
      </c>
      <c r="B18" s="156">
        <v>13</v>
      </c>
      <c r="C18" s="53">
        <v>673193</v>
      </c>
      <c r="D18" s="53">
        <v>643957</v>
      </c>
      <c r="E18" s="58"/>
      <c r="F18" s="184"/>
      <c r="G18" s="184"/>
      <c r="I18" s="101"/>
      <c r="J18" s="165"/>
      <c r="K18" s="165"/>
    </row>
    <row r="19" spans="1:11" ht="15.75" thickBot="1">
      <c r="A19" s="144"/>
      <c r="B19" s="145"/>
      <c r="C19" s="158">
        <f>SUM(C11:C18)</f>
        <v>158862828</v>
      </c>
      <c r="D19" s="158">
        <f>SUM(D11:D18)</f>
        <v>166012287</v>
      </c>
      <c r="E19" s="162"/>
      <c r="F19" s="185"/>
      <c r="G19" s="185"/>
      <c r="I19" s="167"/>
      <c r="J19" s="166"/>
      <c r="K19" s="166"/>
    </row>
    <row r="20" spans="1:11" ht="15">
      <c r="A20" s="108" t="s">
        <v>84</v>
      </c>
      <c r="B20" s="5"/>
      <c r="C20" s="159"/>
      <c r="D20" s="53"/>
      <c r="E20" s="58"/>
      <c r="F20" s="185"/>
      <c r="G20" s="184"/>
      <c r="I20" s="101"/>
      <c r="J20" s="166"/>
      <c r="K20" s="165"/>
    </row>
    <row r="21" spans="1:11" ht="15">
      <c r="A21" s="141" t="s">
        <v>8</v>
      </c>
      <c r="B21" s="5"/>
      <c r="C21" s="159"/>
      <c r="D21" s="53"/>
      <c r="E21" s="58"/>
      <c r="F21" s="185"/>
      <c r="G21" s="184"/>
      <c r="I21" s="101"/>
      <c r="J21" s="166"/>
      <c r="K21" s="165"/>
    </row>
    <row r="22" spans="1:11" ht="15">
      <c r="A22" s="108" t="s">
        <v>111</v>
      </c>
      <c r="B22" s="156">
        <v>8</v>
      </c>
      <c r="C22" s="53">
        <v>4706995</v>
      </c>
      <c r="D22" s="58">
        <v>3435459</v>
      </c>
      <c r="E22" s="58"/>
      <c r="F22" s="184"/>
      <c r="G22" s="184"/>
      <c r="I22" s="101"/>
      <c r="J22" s="165"/>
      <c r="K22" s="165"/>
    </row>
    <row r="23" spans="1:11" ht="15">
      <c r="A23" s="108" t="s">
        <v>9</v>
      </c>
      <c r="B23" s="156">
        <v>9</v>
      </c>
      <c r="C23" s="53">
        <v>8388904</v>
      </c>
      <c r="D23" s="58">
        <v>15978120</v>
      </c>
      <c r="E23" s="58"/>
      <c r="F23" s="184"/>
      <c r="G23" s="184"/>
      <c r="I23" s="101"/>
      <c r="J23" s="165"/>
      <c r="K23" s="165"/>
    </row>
    <row r="24" spans="1:11" ht="15">
      <c r="A24" s="108" t="s">
        <v>10</v>
      </c>
      <c r="B24" s="156">
        <v>10</v>
      </c>
      <c r="C24" s="53">
        <v>5864803</v>
      </c>
      <c r="D24" s="58">
        <v>8920954</v>
      </c>
      <c r="E24" s="58"/>
      <c r="F24" s="184"/>
      <c r="G24" s="184"/>
      <c r="I24" s="101"/>
      <c r="J24" s="165"/>
      <c r="K24" s="165"/>
    </row>
    <row r="25" spans="1:11" ht="15">
      <c r="A25" s="108" t="s">
        <v>11</v>
      </c>
      <c r="B25" s="156">
        <v>11</v>
      </c>
      <c r="C25" s="53">
        <v>7363175</v>
      </c>
      <c r="D25" s="58">
        <v>4907379</v>
      </c>
      <c r="E25" s="58"/>
      <c r="F25" s="184"/>
      <c r="G25" s="184"/>
      <c r="I25" s="101"/>
      <c r="J25" s="165"/>
      <c r="K25" s="165"/>
    </row>
    <row r="26" spans="1:11" ht="15">
      <c r="A26" s="108" t="s">
        <v>13</v>
      </c>
      <c r="B26" s="156"/>
      <c r="C26" s="53">
        <v>362717</v>
      </c>
      <c r="D26" s="58">
        <v>87366</v>
      </c>
      <c r="E26" s="58"/>
      <c r="F26" s="184"/>
      <c r="G26" s="184"/>
      <c r="I26" s="101"/>
      <c r="J26" s="165"/>
      <c r="K26" s="165"/>
    </row>
    <row r="27" spans="1:12" ht="15">
      <c r="A27" s="108" t="s">
        <v>110</v>
      </c>
      <c r="B27" s="156">
        <v>12</v>
      </c>
      <c r="C27" s="53">
        <v>5567729</v>
      </c>
      <c r="D27" s="58">
        <v>4709608</v>
      </c>
      <c r="E27" s="58"/>
      <c r="F27" s="184"/>
      <c r="G27" s="184"/>
      <c r="I27" s="101"/>
      <c r="J27" s="165"/>
      <c r="K27" s="165"/>
      <c r="L27" s="168"/>
    </row>
    <row r="28" spans="1:12" ht="15">
      <c r="A28" s="139" t="s">
        <v>12</v>
      </c>
      <c r="B28" s="64">
        <v>13</v>
      </c>
      <c r="C28" s="53">
        <v>5582134</v>
      </c>
      <c r="D28" s="134">
        <v>2646416</v>
      </c>
      <c r="E28" s="134"/>
      <c r="F28" s="184"/>
      <c r="G28" s="184"/>
      <c r="I28" s="101"/>
      <c r="J28" s="165"/>
      <c r="K28" s="165"/>
      <c r="L28" s="168"/>
    </row>
    <row r="29" spans="1:11" ht="15.75" thickBot="1">
      <c r="A29" s="144"/>
      <c r="B29" s="148"/>
      <c r="C29" s="146">
        <f>SUM(C22:C28)</f>
        <v>37836457</v>
      </c>
      <c r="D29" s="147">
        <f>SUM(D22:D28)</f>
        <v>40685302</v>
      </c>
      <c r="E29" s="135"/>
      <c r="F29" s="185"/>
      <c r="G29" s="185"/>
      <c r="I29" s="167"/>
      <c r="J29" s="166"/>
      <c r="K29" s="166"/>
    </row>
    <row r="30" spans="1:11" ht="15.75" thickBot="1">
      <c r="A30" s="157" t="s">
        <v>112</v>
      </c>
      <c r="B30" s="155"/>
      <c r="C30" s="160">
        <f>C29+C19</f>
        <v>196699285</v>
      </c>
      <c r="D30" s="161">
        <f>D29+D19</f>
        <v>206697589</v>
      </c>
      <c r="E30" s="135"/>
      <c r="F30" s="185"/>
      <c r="G30" s="185"/>
      <c r="I30" s="167"/>
      <c r="J30" s="166"/>
      <c r="K30" s="166"/>
    </row>
    <row r="31" spans="1:11" ht="15">
      <c r="A31" s="131"/>
      <c r="B31" s="64"/>
      <c r="C31" s="84"/>
      <c r="D31" s="66"/>
      <c r="E31" s="135"/>
      <c r="F31" s="184"/>
      <c r="G31" s="184"/>
      <c r="I31" s="101"/>
      <c r="J31" s="165"/>
      <c r="K31" s="165"/>
    </row>
    <row r="32" spans="1:11" ht="15">
      <c r="A32" s="141" t="s">
        <v>113</v>
      </c>
      <c r="B32" s="5"/>
      <c r="C32" s="62"/>
      <c r="D32" s="58"/>
      <c r="E32" s="58"/>
      <c r="F32" s="184"/>
      <c r="G32" s="184"/>
      <c r="I32" s="101"/>
      <c r="J32" s="165"/>
      <c r="K32" s="165"/>
    </row>
    <row r="33" spans="1:11" ht="15">
      <c r="A33" s="108" t="s">
        <v>14</v>
      </c>
      <c r="B33" s="5"/>
      <c r="C33" s="62"/>
      <c r="D33" s="58"/>
      <c r="E33" s="58"/>
      <c r="I33" s="101"/>
      <c r="J33" s="165"/>
      <c r="K33" s="165"/>
    </row>
    <row r="34" spans="1:11" ht="15">
      <c r="A34" s="108" t="s">
        <v>15</v>
      </c>
      <c r="B34" s="64">
        <v>14</v>
      </c>
      <c r="C34" s="58">
        <v>80000</v>
      </c>
      <c r="D34" s="58">
        <v>80000</v>
      </c>
      <c r="E34" s="58"/>
      <c r="F34" s="184"/>
      <c r="G34" s="184"/>
      <c r="I34" s="101"/>
      <c r="J34" s="165"/>
      <c r="K34" s="165"/>
    </row>
    <row r="35" spans="1:11" ht="15">
      <c r="A35" s="139" t="s">
        <v>105</v>
      </c>
      <c r="B35" s="64"/>
      <c r="C35" s="58">
        <v>14442417</v>
      </c>
      <c r="D35" s="134">
        <v>23818600</v>
      </c>
      <c r="E35" s="134"/>
      <c r="F35" s="184"/>
      <c r="G35" s="184"/>
      <c r="I35" s="167"/>
      <c r="J35" s="166"/>
      <c r="K35" s="166"/>
    </row>
    <row r="36" spans="1:11" ht="15.75" thickBot="1">
      <c r="A36" s="144"/>
      <c r="B36" s="148"/>
      <c r="C36" s="175">
        <f>SUM(C34:C35)</f>
        <v>14522417</v>
      </c>
      <c r="D36" s="147">
        <f>SUM(D34:D35)</f>
        <v>23898600</v>
      </c>
      <c r="E36" s="135"/>
      <c r="F36" s="185"/>
      <c r="G36" s="185"/>
      <c r="I36" s="101"/>
      <c r="J36" s="165"/>
      <c r="K36" s="165"/>
    </row>
    <row r="37" spans="1:11" ht="15">
      <c r="A37" s="173" t="s">
        <v>84</v>
      </c>
      <c r="B37" s="64"/>
      <c r="C37" s="58"/>
      <c r="D37" s="58"/>
      <c r="E37" s="58"/>
      <c r="F37" s="184"/>
      <c r="G37" s="184"/>
      <c r="I37" s="101"/>
      <c r="J37" s="165"/>
      <c r="K37" s="165"/>
    </row>
    <row r="38" spans="1:11" ht="15">
      <c r="A38" s="141" t="s">
        <v>16</v>
      </c>
      <c r="B38" s="3"/>
      <c r="C38" s="58"/>
      <c r="D38" s="61"/>
      <c r="E38" s="61"/>
      <c r="F38" s="184"/>
      <c r="G38" s="184"/>
      <c r="I38" s="101"/>
      <c r="J38" s="165"/>
      <c r="K38" s="165"/>
    </row>
    <row r="39" spans="1:11" ht="15">
      <c r="A39" s="108" t="s">
        <v>114</v>
      </c>
      <c r="B39" s="5">
        <v>15</v>
      </c>
      <c r="C39" s="58">
        <v>110570171</v>
      </c>
      <c r="D39" s="58">
        <v>110040295</v>
      </c>
      <c r="E39" s="58"/>
      <c r="F39" s="184"/>
      <c r="G39" s="184"/>
      <c r="I39" s="101"/>
      <c r="J39" s="165"/>
      <c r="K39" s="165"/>
    </row>
    <row r="40" spans="1:11" ht="24">
      <c r="A40" s="108" t="s">
        <v>17</v>
      </c>
      <c r="B40" s="5">
        <v>16</v>
      </c>
      <c r="C40" s="58">
        <v>4009248</v>
      </c>
      <c r="D40" s="58">
        <v>3795484</v>
      </c>
      <c r="E40" s="58"/>
      <c r="F40" s="184"/>
      <c r="G40" s="184"/>
      <c r="I40" s="101"/>
      <c r="J40" s="165"/>
      <c r="K40" s="165"/>
    </row>
    <row r="41" spans="1:11" ht="24">
      <c r="A41" s="108" t="s">
        <v>115</v>
      </c>
      <c r="B41" s="5">
        <v>17</v>
      </c>
      <c r="C41" s="58">
        <v>19895452</v>
      </c>
      <c r="D41" s="58">
        <v>20490552</v>
      </c>
      <c r="E41" s="58"/>
      <c r="F41" s="184"/>
      <c r="G41" s="184"/>
      <c r="I41" s="101"/>
      <c r="J41" s="165"/>
      <c r="K41" s="165"/>
    </row>
    <row r="42" spans="1:11" ht="15">
      <c r="A42" s="139" t="s">
        <v>18</v>
      </c>
      <c r="B42" s="64">
        <v>18</v>
      </c>
      <c r="C42" s="58">
        <v>1995562</v>
      </c>
      <c r="D42" s="134">
        <v>1720867</v>
      </c>
      <c r="E42" s="134"/>
      <c r="F42" s="184"/>
      <c r="G42" s="184"/>
      <c r="I42" s="167"/>
      <c r="J42" s="166"/>
      <c r="K42" s="166"/>
    </row>
    <row r="43" spans="1:11" ht="15.75" thickBot="1">
      <c r="A43" s="144"/>
      <c r="B43" s="148"/>
      <c r="C43" s="175">
        <f>SUM(C39:C42)</f>
        <v>136470433</v>
      </c>
      <c r="D43" s="147">
        <f>SUM(D39:D42)</f>
        <v>136047198</v>
      </c>
      <c r="E43" s="135"/>
      <c r="F43" s="185"/>
      <c r="G43" s="185"/>
      <c r="I43" s="101"/>
      <c r="J43" s="165"/>
      <c r="K43" s="165"/>
    </row>
    <row r="44" spans="1:11" ht="15">
      <c r="A44" s="131"/>
      <c r="B44" s="52"/>
      <c r="C44" s="62"/>
      <c r="D44" s="58"/>
      <c r="E44" s="58"/>
      <c r="F44" s="184"/>
      <c r="G44" s="184"/>
      <c r="I44" s="101"/>
      <c r="J44" s="165"/>
      <c r="K44" s="165"/>
    </row>
    <row r="45" spans="1:11" ht="15">
      <c r="A45" s="141" t="s">
        <v>116</v>
      </c>
      <c r="B45" s="5"/>
      <c r="C45" s="62"/>
      <c r="D45" s="58"/>
      <c r="E45" s="58"/>
      <c r="I45" s="101"/>
      <c r="J45" s="165"/>
      <c r="K45" s="165"/>
    </row>
    <row r="46" spans="1:11" ht="15">
      <c r="A46" s="108" t="s">
        <v>114</v>
      </c>
      <c r="B46" s="5">
        <v>15</v>
      </c>
      <c r="C46" s="58">
        <v>32364387</v>
      </c>
      <c r="D46" s="58">
        <v>27380047</v>
      </c>
      <c r="E46" s="58"/>
      <c r="F46" s="184"/>
      <c r="G46" s="184"/>
      <c r="I46" s="101"/>
      <c r="J46" s="165"/>
      <c r="K46" s="165"/>
    </row>
    <row r="47" spans="1:11" ht="15">
      <c r="A47" s="108" t="s">
        <v>19</v>
      </c>
      <c r="B47" s="5">
        <v>19</v>
      </c>
      <c r="C47" s="58">
        <v>3457856</v>
      </c>
      <c r="D47" s="58">
        <v>6959620</v>
      </c>
      <c r="E47" s="58"/>
      <c r="F47" s="184"/>
      <c r="G47" s="184"/>
      <c r="I47" s="101"/>
      <c r="J47" s="165"/>
      <c r="K47" s="165"/>
    </row>
    <row r="48" spans="1:11" ht="24">
      <c r="A48" s="108" t="s">
        <v>117</v>
      </c>
      <c r="B48" s="5">
        <v>20</v>
      </c>
      <c r="C48" s="58">
        <v>247</v>
      </c>
      <c r="D48" s="58">
        <v>2744843</v>
      </c>
      <c r="E48" s="58"/>
      <c r="F48" s="184"/>
      <c r="G48" s="184"/>
      <c r="I48" s="101"/>
      <c r="J48" s="165"/>
      <c r="K48" s="165"/>
    </row>
    <row r="49" spans="1:11" ht="15">
      <c r="A49" s="108" t="s">
        <v>90</v>
      </c>
      <c r="B49" s="5">
        <v>21</v>
      </c>
      <c r="C49" s="58">
        <v>2893535</v>
      </c>
      <c r="D49" s="58">
        <v>1731164</v>
      </c>
      <c r="E49" s="58"/>
      <c r="F49" s="184"/>
      <c r="G49" s="184"/>
      <c r="I49" s="101"/>
      <c r="J49" s="165"/>
      <c r="K49" s="165"/>
    </row>
    <row r="50" spans="1:11" ht="15">
      <c r="A50" s="108" t="s">
        <v>20</v>
      </c>
      <c r="B50" s="5">
        <v>22</v>
      </c>
      <c r="C50" s="58">
        <v>4990337</v>
      </c>
      <c r="D50" s="58">
        <v>5803486</v>
      </c>
      <c r="E50" s="58"/>
      <c r="F50" s="184"/>
      <c r="G50" s="184"/>
      <c r="I50" s="167"/>
      <c r="J50" s="166"/>
      <c r="K50" s="166"/>
    </row>
    <row r="51" spans="1:11" ht="24">
      <c r="A51" s="139" t="s">
        <v>21</v>
      </c>
      <c r="B51" s="64">
        <v>23</v>
      </c>
      <c r="C51" s="58">
        <v>2000073</v>
      </c>
      <c r="D51" s="134">
        <v>2132631</v>
      </c>
      <c r="E51" s="134"/>
      <c r="F51" s="184"/>
      <c r="G51" s="184"/>
      <c r="I51" s="167"/>
      <c r="J51" s="166"/>
      <c r="K51" s="166"/>
    </row>
    <row r="52" spans="1:11" ht="15">
      <c r="A52" s="177"/>
      <c r="B52" s="178"/>
      <c r="C52" s="179">
        <f>SUM(C46:C51)</f>
        <v>45706435</v>
      </c>
      <c r="D52" s="179">
        <f>SUM(D46:D51)</f>
        <v>46751791</v>
      </c>
      <c r="E52" s="134"/>
      <c r="F52" s="185"/>
      <c r="G52" s="185"/>
      <c r="I52" s="167"/>
      <c r="J52" s="165"/>
      <c r="K52" s="165"/>
    </row>
    <row r="53" spans="1:11" ht="15.75" thickBot="1">
      <c r="A53" s="144" t="s">
        <v>118</v>
      </c>
      <c r="B53" s="145"/>
      <c r="C53" s="175">
        <f>C36+C43+C52</f>
        <v>196699285</v>
      </c>
      <c r="D53" s="147">
        <f>D36+D43+D52</f>
        <v>206697589</v>
      </c>
      <c r="E53" s="135"/>
      <c r="F53" s="185"/>
      <c r="G53" s="185"/>
      <c r="I53" s="101"/>
      <c r="J53" s="165"/>
      <c r="K53" s="165"/>
    </row>
    <row r="54" spans="1:7" ht="24">
      <c r="A54" s="180" t="s">
        <v>22</v>
      </c>
      <c r="B54" s="181">
        <v>14</v>
      </c>
      <c r="C54" s="182">
        <f>(C53-C14-C43-C52)/80000</f>
        <v>180.835725</v>
      </c>
      <c r="D54" s="182">
        <f>(D53-D14-D43-D52)/80000</f>
        <v>297.88605</v>
      </c>
      <c r="E54" s="134"/>
      <c r="F54" s="184"/>
      <c r="G54" s="184"/>
    </row>
    <row r="55" spans="1:7" ht="15">
      <c r="A55" s="12"/>
      <c r="C55" s="37">
        <f>C30-C53</f>
        <v>0</v>
      </c>
      <c r="D55" s="37">
        <f>D30-D53</f>
        <v>0</v>
      </c>
      <c r="E55" s="37"/>
      <c r="F55" s="184"/>
      <c r="G55" s="184"/>
    </row>
    <row r="56" spans="3:6" ht="15">
      <c r="C56" s="75"/>
      <c r="D56" s="75"/>
      <c r="E56" s="123"/>
      <c r="F56" s="118"/>
    </row>
    <row r="57" spans="1:6" ht="15">
      <c r="A57" s="31" t="s">
        <v>82</v>
      </c>
      <c r="B57" s="31" t="s">
        <v>95</v>
      </c>
      <c r="C57" s="118"/>
      <c r="D57" s="77" t="s">
        <v>95</v>
      </c>
      <c r="E57" s="77"/>
      <c r="F57" s="77"/>
    </row>
    <row r="58" spans="1:6" ht="15">
      <c r="A58" s="78" t="s">
        <v>96</v>
      </c>
      <c r="B58" s="78" t="s">
        <v>78</v>
      </c>
      <c r="C58" s="75"/>
      <c r="D58" s="78" t="s">
        <v>79</v>
      </c>
      <c r="E58" s="78"/>
      <c r="F58" s="99"/>
    </row>
    <row r="59" spans="1:6" ht="15">
      <c r="A59" s="78" t="s">
        <v>81</v>
      </c>
      <c r="B59" s="78" t="s">
        <v>23</v>
      </c>
      <c r="C59" s="75"/>
      <c r="D59" s="78" t="s">
        <v>97</v>
      </c>
      <c r="E59" s="78"/>
      <c r="F59" s="99"/>
    </row>
    <row r="60" spans="2:6" ht="15">
      <c r="B60" s="79" t="s">
        <v>98</v>
      </c>
      <c r="C60" s="75"/>
      <c r="D60" s="78" t="s">
        <v>99</v>
      </c>
      <c r="E60" s="78"/>
      <c r="F60" s="99"/>
    </row>
    <row r="61" spans="2:6" ht="15">
      <c r="B61" s="79" t="s">
        <v>24</v>
      </c>
      <c r="C61" s="123"/>
      <c r="D61" s="80"/>
      <c r="E61" s="80"/>
      <c r="F61" s="77"/>
    </row>
    <row r="62" spans="1:14" s="40" customFormat="1" ht="15">
      <c r="A62" s="51"/>
      <c r="C62" s="41"/>
      <c r="D62" s="72"/>
      <c r="E62" s="72"/>
      <c r="F62" s="186"/>
      <c r="G62" s="56"/>
      <c r="H62" s="56"/>
      <c r="I62" s="56"/>
      <c r="J62" s="56"/>
      <c r="K62" s="56"/>
      <c r="L62" s="56"/>
      <c r="M62" s="56"/>
      <c r="N62" s="56"/>
    </row>
  </sheetData>
  <sheetProtection/>
  <mergeCells count="2"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40.7109375" style="0" customWidth="1"/>
    <col min="2" max="2" width="13.8515625" style="0" customWidth="1"/>
    <col min="3" max="4" width="15.7109375" style="32" customWidth="1"/>
    <col min="5" max="5" width="9.140625" style="31" customWidth="1"/>
    <col min="6" max="6" width="14.28125" style="31" bestFit="1" customWidth="1"/>
    <col min="7" max="7" width="15.140625" style="31" bestFit="1" customWidth="1"/>
    <col min="8" max="8" width="24.140625" style="31" customWidth="1"/>
    <col min="9" max="9" width="14.28125" style="31" bestFit="1" customWidth="1"/>
    <col min="10" max="10" width="20.28125" style="31" customWidth="1"/>
    <col min="11" max="11" width="18.140625" style="31" customWidth="1"/>
    <col min="12" max="12" width="9.28125" style="31" bestFit="1" customWidth="1"/>
    <col min="13" max="13" width="14.28125" style="31" bestFit="1" customWidth="1"/>
    <col min="14" max="14" width="16.8515625" style="31" customWidth="1"/>
    <col min="15" max="16" width="9.140625" style="31" customWidth="1"/>
  </cols>
  <sheetData>
    <row r="1" ht="15">
      <c r="A1" s="74" t="s">
        <v>94</v>
      </c>
    </row>
    <row r="3" ht="15.75">
      <c r="A3" s="1" t="s">
        <v>26</v>
      </c>
    </row>
    <row r="4" ht="15">
      <c r="A4" s="2" t="s">
        <v>128</v>
      </c>
    </row>
    <row r="6" spans="1:11" ht="24.75">
      <c r="A6" s="190" t="s">
        <v>1</v>
      </c>
      <c r="B6" s="192" t="s">
        <v>25</v>
      </c>
      <c r="C6" s="125" t="s">
        <v>125</v>
      </c>
      <c r="D6" s="125" t="s">
        <v>125</v>
      </c>
      <c r="G6" s="195"/>
      <c r="H6" s="196"/>
      <c r="I6" s="97"/>
      <c r="J6" s="97"/>
      <c r="K6" s="97"/>
    </row>
    <row r="7" spans="1:14" ht="15.75" thickBot="1">
      <c r="A7" s="191"/>
      <c r="B7" s="193"/>
      <c r="C7" s="129" t="s">
        <v>126</v>
      </c>
      <c r="D7" s="129" t="s">
        <v>127</v>
      </c>
      <c r="G7" s="195"/>
      <c r="H7" s="196"/>
      <c r="I7" s="97"/>
      <c r="J7" s="97"/>
      <c r="K7" s="97"/>
      <c r="L7" s="194"/>
      <c r="M7" s="70"/>
      <c r="N7" s="70"/>
    </row>
    <row r="8" spans="1:14" ht="15">
      <c r="A8" s="6"/>
      <c r="B8" s="5"/>
      <c r="C8" s="14"/>
      <c r="D8" s="15"/>
      <c r="G8" s="173"/>
      <c r="H8" s="64"/>
      <c r="I8" s="83"/>
      <c r="J8" s="139"/>
      <c r="K8" s="139"/>
      <c r="L8" s="194"/>
      <c r="M8" s="70"/>
      <c r="N8" s="70"/>
    </row>
    <row r="9" spans="1:16" ht="15">
      <c r="A9" s="63" t="s">
        <v>27</v>
      </c>
      <c r="B9" s="156">
        <v>24</v>
      </c>
      <c r="C9" s="53">
        <v>65276383</v>
      </c>
      <c r="D9" s="53">
        <v>103647870</v>
      </c>
      <c r="E9" s="36"/>
      <c r="F9" s="171"/>
      <c r="G9" s="171"/>
      <c r="H9" s="64"/>
      <c r="I9" s="103"/>
      <c r="J9" s="103"/>
      <c r="K9" s="134"/>
      <c r="L9" s="65"/>
      <c r="M9" s="134"/>
      <c r="N9" s="134"/>
      <c r="O9" s="36"/>
      <c r="P9" s="36"/>
    </row>
    <row r="10" spans="1:16" ht="15">
      <c r="A10" s="63" t="s">
        <v>28</v>
      </c>
      <c r="B10" s="64">
        <v>25</v>
      </c>
      <c r="C10" s="174">
        <v>-24173061</v>
      </c>
      <c r="D10" s="103">
        <v>-22797235</v>
      </c>
      <c r="E10" s="36"/>
      <c r="F10" s="171"/>
      <c r="G10" s="171"/>
      <c r="H10" s="64"/>
      <c r="I10" s="103"/>
      <c r="J10" s="103"/>
      <c r="K10" s="134"/>
      <c r="L10" s="65"/>
      <c r="M10" s="134"/>
      <c r="N10" s="134"/>
      <c r="O10" s="36"/>
      <c r="P10" s="36"/>
    </row>
    <row r="11" spans="1:16" ht="15.75" thickBot="1">
      <c r="A11" s="149" t="s">
        <v>29</v>
      </c>
      <c r="B11" s="148"/>
      <c r="C11" s="146">
        <f>SUM(C9:C10)</f>
        <v>41103322</v>
      </c>
      <c r="D11" s="146">
        <f>SUM(D9:D10)</f>
        <v>80850635</v>
      </c>
      <c r="E11" s="36"/>
      <c r="F11" s="172"/>
      <c r="G11" s="172"/>
      <c r="H11" s="170"/>
      <c r="I11" s="104"/>
      <c r="J11" s="104"/>
      <c r="K11" s="135"/>
      <c r="L11" s="133"/>
      <c r="M11" s="135"/>
      <c r="N11" s="69"/>
      <c r="O11" s="36"/>
      <c r="P11" s="36"/>
    </row>
    <row r="12" spans="1:16" ht="15">
      <c r="A12" s="6"/>
      <c r="B12" s="156"/>
      <c r="C12" s="62"/>
      <c r="D12" s="59"/>
      <c r="E12" s="36"/>
      <c r="F12" s="171"/>
      <c r="G12" s="171"/>
      <c r="H12" s="64"/>
      <c r="I12" s="103"/>
      <c r="J12" s="103"/>
      <c r="K12" s="134"/>
      <c r="L12" s="65"/>
      <c r="M12" s="134"/>
      <c r="N12" s="134"/>
      <c r="O12" s="36"/>
      <c r="P12" s="36"/>
    </row>
    <row r="13" spans="1:16" ht="15">
      <c r="A13" s="58" t="s">
        <v>30</v>
      </c>
      <c r="B13" s="156">
        <v>26</v>
      </c>
      <c r="C13" s="53">
        <v>-21857979</v>
      </c>
      <c r="D13" s="53">
        <v>-38451484</v>
      </c>
      <c r="E13" s="36"/>
      <c r="F13" s="171"/>
      <c r="G13" s="171"/>
      <c r="H13" s="64"/>
      <c r="I13" s="103"/>
      <c r="J13" s="103"/>
      <c r="K13" s="134"/>
      <c r="L13" s="65"/>
      <c r="M13" s="134"/>
      <c r="N13" s="134"/>
      <c r="O13" s="36"/>
      <c r="P13" s="36"/>
    </row>
    <row r="14" spans="1:16" ht="15">
      <c r="A14" s="58" t="s">
        <v>31</v>
      </c>
      <c r="B14" s="156">
        <v>27</v>
      </c>
      <c r="C14" s="53">
        <v>-3260971</v>
      </c>
      <c r="D14" s="53">
        <v>-4032800</v>
      </c>
      <c r="E14" s="36"/>
      <c r="F14" s="171"/>
      <c r="G14" s="171"/>
      <c r="H14" s="64"/>
      <c r="I14" s="103"/>
      <c r="J14" s="103"/>
      <c r="K14" s="134"/>
      <c r="L14" s="65"/>
      <c r="M14" s="134"/>
      <c r="N14" s="134"/>
      <c r="O14" s="36"/>
      <c r="P14" s="36"/>
    </row>
    <row r="15" spans="1:16" ht="15">
      <c r="A15" s="58" t="s">
        <v>32</v>
      </c>
      <c r="B15" s="156">
        <v>28</v>
      </c>
      <c r="C15" s="53">
        <v>637747</v>
      </c>
      <c r="D15" s="53">
        <v>584266</v>
      </c>
      <c r="E15" s="36"/>
      <c r="F15" s="171"/>
      <c r="G15" s="171"/>
      <c r="H15" s="64"/>
      <c r="I15" s="103"/>
      <c r="J15" s="103"/>
      <c r="K15" s="134"/>
      <c r="L15" s="65"/>
      <c r="M15" s="134"/>
      <c r="N15" s="134"/>
      <c r="O15" s="36"/>
      <c r="P15" s="36"/>
    </row>
    <row r="16" spans="1:16" ht="15">
      <c r="A16" s="58" t="s">
        <v>33</v>
      </c>
      <c r="B16" s="156">
        <v>29</v>
      </c>
      <c r="C16" s="53">
        <v>-6254510</v>
      </c>
      <c r="D16" s="53">
        <v>-9617316</v>
      </c>
      <c r="E16" s="36"/>
      <c r="F16" s="171"/>
      <c r="G16" s="171"/>
      <c r="H16" s="64"/>
      <c r="I16" s="103"/>
      <c r="J16" s="103"/>
      <c r="K16" s="134"/>
      <c r="L16" s="65"/>
      <c r="M16" s="134"/>
      <c r="N16" s="134"/>
      <c r="O16" s="36"/>
      <c r="P16" s="36"/>
    </row>
    <row r="17" spans="1:16" ht="24">
      <c r="A17" s="58" t="s">
        <v>91</v>
      </c>
      <c r="C17" s="53">
        <v>-15280663</v>
      </c>
      <c r="D17" s="53">
        <v>-1406108</v>
      </c>
      <c r="E17" s="36"/>
      <c r="F17" s="171"/>
      <c r="G17" s="171"/>
      <c r="H17" s="64"/>
      <c r="I17" s="103"/>
      <c r="J17" s="103"/>
      <c r="K17" s="134"/>
      <c r="L17" s="65"/>
      <c r="M17" s="134"/>
      <c r="N17" s="134"/>
      <c r="O17" s="36"/>
      <c r="P17" s="36"/>
    </row>
    <row r="18" spans="1:16" ht="15">
      <c r="A18" s="85" t="s">
        <v>92</v>
      </c>
      <c r="B18" s="86">
        <v>30</v>
      </c>
      <c r="C18" s="187">
        <v>49544</v>
      </c>
      <c r="D18" s="187">
        <v>-28311</v>
      </c>
      <c r="E18" s="36"/>
      <c r="F18" s="171"/>
      <c r="G18" s="171"/>
      <c r="H18" s="64"/>
      <c r="I18" s="103"/>
      <c r="J18" s="103"/>
      <c r="K18" s="134"/>
      <c r="L18" s="65"/>
      <c r="M18" s="134"/>
      <c r="N18" s="134"/>
      <c r="O18" s="36"/>
      <c r="P18" s="36"/>
    </row>
    <row r="19" spans="1:16" ht="15.75" thickBot="1">
      <c r="A19" s="176" t="s">
        <v>83</v>
      </c>
      <c r="B19" s="155"/>
      <c r="C19" s="60">
        <f>SUM(C11:C18)</f>
        <v>-4863510</v>
      </c>
      <c r="D19" s="60">
        <f>SUM(D11:D18)</f>
        <v>27898882</v>
      </c>
      <c r="E19" s="36"/>
      <c r="F19" s="172"/>
      <c r="G19" s="172"/>
      <c r="H19" s="170"/>
      <c r="I19" s="104"/>
      <c r="J19" s="104"/>
      <c r="K19" s="135"/>
      <c r="L19" s="133"/>
      <c r="M19" s="135"/>
      <c r="N19" s="135"/>
      <c r="O19" s="36"/>
      <c r="P19" s="36"/>
    </row>
    <row r="20" spans="1:16" ht="15">
      <c r="A20" s="63"/>
      <c r="B20" s="156"/>
      <c r="C20" s="119"/>
      <c r="D20" s="65"/>
      <c r="E20" s="36"/>
      <c r="F20" s="171"/>
      <c r="G20" s="171"/>
      <c r="H20" s="64"/>
      <c r="I20" s="103"/>
      <c r="J20" s="103"/>
      <c r="K20" s="134"/>
      <c r="L20" s="65"/>
      <c r="M20" s="134"/>
      <c r="N20" s="134"/>
      <c r="O20" s="36"/>
      <c r="P20" s="36"/>
    </row>
    <row r="21" spans="1:16" ht="15">
      <c r="A21" s="63" t="s">
        <v>34</v>
      </c>
      <c r="B21" s="64">
        <v>17</v>
      </c>
      <c r="C21" s="103">
        <v>-4512673</v>
      </c>
      <c r="D21" s="103">
        <v>-8242192</v>
      </c>
      <c r="E21" s="36"/>
      <c r="F21" s="171"/>
      <c r="G21" s="171"/>
      <c r="H21" s="64"/>
      <c r="I21" s="103"/>
      <c r="J21" s="103"/>
      <c r="K21" s="134"/>
      <c r="L21" s="65"/>
      <c r="M21" s="134"/>
      <c r="N21" s="134"/>
      <c r="O21" s="36"/>
      <c r="P21" s="36"/>
    </row>
    <row r="22" spans="1:16" ht="15.75" thickBot="1">
      <c r="A22" s="149" t="s">
        <v>35</v>
      </c>
      <c r="B22" s="148"/>
      <c r="C22" s="146">
        <f>SUM(C19:C21)</f>
        <v>-9376183</v>
      </c>
      <c r="D22" s="146">
        <f>SUM(D19:D21)</f>
        <v>19656690</v>
      </c>
      <c r="E22" s="36"/>
      <c r="F22" s="172"/>
      <c r="G22" s="172"/>
      <c r="H22" s="170"/>
      <c r="I22" s="104"/>
      <c r="J22" s="104"/>
      <c r="K22" s="135"/>
      <c r="L22" s="133"/>
      <c r="M22" s="135"/>
      <c r="N22" s="135"/>
      <c r="O22" s="36"/>
      <c r="P22" s="36"/>
    </row>
    <row r="23" spans="1:16" ht="15.75" thickBot="1">
      <c r="A23" s="9" t="s">
        <v>36</v>
      </c>
      <c r="B23" s="10"/>
      <c r="C23" s="60">
        <f>C22</f>
        <v>-9376183</v>
      </c>
      <c r="D23" s="60">
        <f>D22</f>
        <v>19656690</v>
      </c>
      <c r="E23" s="36"/>
      <c r="F23" s="172"/>
      <c r="G23" s="172"/>
      <c r="H23" s="170"/>
      <c r="I23" s="104"/>
      <c r="J23" s="104"/>
      <c r="K23" s="135"/>
      <c r="L23" s="133"/>
      <c r="M23" s="135"/>
      <c r="N23" s="135"/>
      <c r="O23" s="36"/>
      <c r="P23" s="36"/>
    </row>
    <row r="24" spans="1:16" ht="15">
      <c r="A24" s="4"/>
      <c r="B24" s="3"/>
      <c r="C24" s="62"/>
      <c r="D24" s="59"/>
      <c r="E24" s="36"/>
      <c r="F24" s="171"/>
      <c r="G24" s="171"/>
      <c r="H24" s="64"/>
      <c r="I24" s="103"/>
      <c r="J24" s="103"/>
      <c r="K24" s="139"/>
      <c r="L24" s="65"/>
      <c r="M24" s="134"/>
      <c r="N24" s="134"/>
      <c r="O24" s="36"/>
      <c r="P24" s="36"/>
    </row>
    <row r="25" spans="1:16" ht="15">
      <c r="A25" s="61" t="s">
        <v>93</v>
      </c>
      <c r="B25" s="5"/>
      <c r="C25" s="62"/>
      <c r="D25" s="62"/>
      <c r="E25" s="36"/>
      <c r="F25" s="171"/>
      <c r="G25" s="171"/>
      <c r="H25" s="64"/>
      <c r="I25" s="103"/>
      <c r="J25" s="103"/>
      <c r="K25" s="139"/>
      <c r="L25" s="65"/>
      <c r="M25" s="134"/>
      <c r="N25" s="134"/>
      <c r="O25" s="36"/>
      <c r="P25" s="36"/>
    </row>
    <row r="26" spans="1:16" ht="15">
      <c r="A26" s="85" t="s">
        <v>93</v>
      </c>
      <c r="B26" s="86">
        <v>14</v>
      </c>
      <c r="C26" s="124">
        <f>C23/80000000</f>
        <v>-0.1172022875</v>
      </c>
      <c r="D26" s="124">
        <f>D23/80000000</f>
        <v>0.245708625</v>
      </c>
      <c r="E26" s="36"/>
      <c r="F26" s="188"/>
      <c r="G26" s="150"/>
      <c r="H26" s="64"/>
      <c r="I26" s="103"/>
      <c r="J26" s="150"/>
      <c r="K26" s="139"/>
      <c r="L26" s="65"/>
      <c r="M26" s="134"/>
      <c r="N26" s="134"/>
      <c r="O26" s="36"/>
      <c r="P26" s="36"/>
    </row>
    <row r="27" spans="1:10" ht="15">
      <c r="A27" s="13"/>
      <c r="C27" s="73"/>
      <c r="D27" s="73"/>
      <c r="G27" s="98"/>
      <c r="I27" s="151"/>
      <c r="J27" s="151"/>
    </row>
    <row r="28" spans="3:10" ht="15">
      <c r="C28" s="75"/>
      <c r="D28" s="81"/>
      <c r="E28"/>
      <c r="G28" s="98"/>
      <c r="I28" s="151"/>
      <c r="J28" s="151"/>
    </row>
    <row r="29" spans="1:10" ht="15">
      <c r="A29" s="31" t="s">
        <v>82</v>
      </c>
      <c r="B29" s="31" t="s">
        <v>95</v>
      </c>
      <c r="C29" s="76"/>
      <c r="D29" s="77" t="s">
        <v>95</v>
      </c>
      <c r="E29"/>
      <c r="G29" s="98"/>
      <c r="I29" s="151"/>
      <c r="J29" s="151"/>
    </row>
    <row r="30" spans="1:10" ht="15">
      <c r="A30" s="78" t="s">
        <v>96</v>
      </c>
      <c r="B30" s="78" t="s">
        <v>78</v>
      </c>
      <c r="C30" s="75"/>
      <c r="D30" s="78" t="s">
        <v>79</v>
      </c>
      <c r="E30"/>
      <c r="H30" s="98"/>
      <c r="I30" s="142"/>
      <c r="J30" s="142"/>
    </row>
    <row r="31" spans="1:10" ht="15">
      <c r="A31" s="78" t="s">
        <v>81</v>
      </c>
      <c r="B31" s="78" t="s">
        <v>23</v>
      </c>
      <c r="C31" s="75"/>
      <c r="D31" s="78" t="s">
        <v>97</v>
      </c>
      <c r="E31"/>
      <c r="H31" s="99"/>
      <c r="I31" s="143"/>
      <c r="J31" s="143"/>
    </row>
    <row r="32" spans="2:10" ht="15">
      <c r="B32" s="79" t="s">
        <v>98</v>
      </c>
      <c r="C32" s="75"/>
      <c r="D32" s="78" t="s">
        <v>99</v>
      </c>
      <c r="E32"/>
      <c r="H32" s="99"/>
      <c r="I32" s="143"/>
      <c r="J32" s="143"/>
    </row>
    <row r="33" spans="2:9" ht="15">
      <c r="B33" s="79" t="s">
        <v>24</v>
      </c>
      <c r="C33"/>
      <c r="D33" s="80"/>
      <c r="E33"/>
      <c r="I33" s="99"/>
    </row>
  </sheetData>
  <sheetProtection/>
  <mergeCells count="5">
    <mergeCell ref="L7:L8"/>
    <mergeCell ref="A6:A7"/>
    <mergeCell ref="B6:B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28.140625" style="0" customWidth="1"/>
    <col min="2" max="2" width="5.421875" style="0" bestFit="1" customWidth="1"/>
    <col min="3" max="5" width="15.8515625" style="32" customWidth="1"/>
    <col min="7" max="8" width="9.140625" style="31" customWidth="1"/>
    <col min="9" max="9" width="10.57421875" style="31" bestFit="1" customWidth="1"/>
    <col min="10" max="12" width="14.28125" style="31" bestFit="1" customWidth="1"/>
    <col min="13" max="16" width="9.140625" style="31" customWidth="1"/>
  </cols>
  <sheetData>
    <row r="1" ht="15">
      <c r="A1" s="74" t="s">
        <v>94</v>
      </c>
    </row>
    <row r="3" ht="15.75">
      <c r="A3" s="1" t="s">
        <v>76</v>
      </c>
    </row>
    <row r="4" ht="15">
      <c r="A4" s="2" t="str">
        <f>2!A4</f>
        <v>За 9 месяцев, закончившихся 30 сентября 2020</v>
      </c>
    </row>
    <row r="6" ht="15.75">
      <c r="A6" s="11"/>
    </row>
    <row r="7" spans="1:14" ht="24">
      <c r="A7" s="203" t="s">
        <v>1</v>
      </c>
      <c r="B7" s="205" t="s">
        <v>25</v>
      </c>
      <c r="C7" s="33" t="s">
        <v>37</v>
      </c>
      <c r="D7" s="33" t="s">
        <v>39</v>
      </c>
      <c r="E7" s="207" t="s">
        <v>41</v>
      </c>
      <c r="H7" s="195"/>
      <c r="I7" s="196"/>
      <c r="J7" s="137"/>
      <c r="K7" s="200"/>
      <c r="L7" s="200"/>
      <c r="M7" s="200"/>
      <c r="N7" s="201"/>
    </row>
    <row r="8" spans="1:14" ht="15.75" thickBot="1">
      <c r="A8" s="204"/>
      <c r="B8" s="206"/>
      <c r="C8" s="34" t="s">
        <v>38</v>
      </c>
      <c r="D8" s="34" t="s">
        <v>40</v>
      </c>
      <c r="E8" s="208"/>
      <c r="H8" s="195"/>
      <c r="I8" s="196"/>
      <c r="J8" s="137"/>
      <c r="K8" s="200"/>
      <c r="L8" s="200"/>
      <c r="M8" s="200"/>
      <c r="N8" s="201"/>
    </row>
    <row r="9" spans="1:14" ht="15">
      <c r="A9" s="16"/>
      <c r="B9" s="17"/>
      <c r="C9" s="27"/>
      <c r="D9" s="27"/>
      <c r="E9" s="27"/>
      <c r="G9" s="209"/>
      <c r="H9" s="83"/>
      <c r="I9" s="64"/>
      <c r="J9" s="139"/>
      <c r="K9" s="139"/>
      <c r="L9" s="202"/>
      <c r="M9" s="202"/>
      <c r="N9" s="138"/>
    </row>
    <row r="10" spans="1:14" ht="24.75" customHeight="1" thickBot="1">
      <c r="A10" s="9" t="s">
        <v>101</v>
      </c>
      <c r="B10" s="128"/>
      <c r="C10" s="130">
        <v>80000</v>
      </c>
      <c r="D10" s="28">
        <v>-12485550</v>
      </c>
      <c r="E10" s="130">
        <v>-12405550</v>
      </c>
      <c r="G10" s="209"/>
      <c r="H10" s="83"/>
      <c r="I10" s="64"/>
      <c r="J10" s="105"/>
      <c r="K10" s="104"/>
      <c r="L10" s="126"/>
      <c r="M10" s="126"/>
      <c r="N10" s="138"/>
    </row>
    <row r="11" spans="1:14" ht="15" customHeight="1">
      <c r="A11" s="18"/>
      <c r="B11" s="17"/>
      <c r="C11" s="27"/>
      <c r="D11" s="67"/>
      <c r="E11" s="27"/>
      <c r="G11" s="100"/>
      <c r="H11" s="139"/>
      <c r="I11" s="64"/>
      <c r="J11" s="105"/>
      <c r="K11" s="103"/>
      <c r="L11" s="197"/>
      <c r="M11" s="197"/>
      <c r="N11" s="138"/>
    </row>
    <row r="12" spans="1:14" ht="24.75" customHeight="1" thickBot="1">
      <c r="A12" s="20" t="s">
        <v>42</v>
      </c>
      <c r="B12" s="19"/>
      <c r="C12" s="26"/>
      <c r="D12" s="88">
        <f>2!D22</f>
        <v>19656690</v>
      </c>
      <c r="E12" s="26">
        <f>SUM(D12)</f>
        <v>19656690</v>
      </c>
      <c r="G12" s="100"/>
      <c r="H12" s="139"/>
      <c r="I12" s="64"/>
      <c r="J12" s="106"/>
      <c r="K12" s="103"/>
      <c r="L12" s="197"/>
      <c r="M12" s="197"/>
      <c r="N12" s="138"/>
    </row>
    <row r="13" spans="1:14" ht="24.75" customHeight="1" thickBot="1">
      <c r="A13" s="20" t="s">
        <v>43</v>
      </c>
      <c r="B13" s="19"/>
      <c r="C13" s="26"/>
      <c r="D13" s="26">
        <f>SUM(D12)</f>
        <v>19656690</v>
      </c>
      <c r="E13" s="26">
        <f>SUM(E12)</f>
        <v>19656690</v>
      </c>
      <c r="G13" s="102"/>
      <c r="H13" s="139"/>
      <c r="I13" s="64"/>
      <c r="J13" s="106"/>
      <c r="K13" s="103"/>
      <c r="L13" s="197"/>
      <c r="M13" s="197"/>
      <c r="N13" s="138"/>
    </row>
    <row r="14" spans="1:14" ht="24.75" customHeight="1" thickBot="1">
      <c r="A14" s="18"/>
      <c r="B14" s="17"/>
      <c r="C14" s="35"/>
      <c r="D14" s="35"/>
      <c r="E14" s="35"/>
      <c r="G14" s="102"/>
      <c r="H14" s="83"/>
      <c r="I14" s="64"/>
      <c r="J14" s="105"/>
      <c r="K14" s="104"/>
      <c r="L14" s="198"/>
      <c r="M14" s="198"/>
      <c r="N14" s="138"/>
    </row>
    <row r="15" spans="1:14" ht="15.75" thickBot="1">
      <c r="A15" s="23" t="s">
        <v>129</v>
      </c>
      <c r="B15" s="89"/>
      <c r="C15" s="28">
        <v>80000</v>
      </c>
      <c r="D15" s="28">
        <f>D10+D13</f>
        <v>7171140</v>
      </c>
      <c r="E15" s="28">
        <f>E10+E13</f>
        <v>7251140</v>
      </c>
      <c r="G15" s="102"/>
      <c r="H15" s="83"/>
      <c r="I15" s="64"/>
      <c r="J15" s="105"/>
      <c r="K15" s="105"/>
      <c r="L15" s="199"/>
      <c r="M15" s="199"/>
      <c r="N15" s="138"/>
    </row>
    <row r="16" spans="1:13" ht="12" customHeight="1">
      <c r="A16" s="16"/>
      <c r="B16" s="17"/>
      <c r="C16" s="27"/>
      <c r="D16" s="29"/>
      <c r="E16" s="27"/>
      <c r="G16" s="100"/>
      <c r="H16" s="83"/>
      <c r="I16" s="136"/>
      <c r="J16" s="105"/>
      <c r="K16" s="126"/>
      <c r="L16" s="104"/>
      <c r="M16" s="104"/>
    </row>
    <row r="17" spans="1:13" ht="15.75" thickBot="1">
      <c r="A17" s="9" t="s">
        <v>103</v>
      </c>
      <c r="B17" s="19"/>
      <c r="C17" s="28">
        <v>80000</v>
      </c>
      <c r="D17" s="24">
        <f>1!D35</f>
        <v>23818600</v>
      </c>
      <c r="E17" s="24">
        <f>SUM(C17:D17)</f>
        <v>23898600</v>
      </c>
      <c r="F17" s="68">
        <f>E17-1!D36</f>
        <v>0</v>
      </c>
      <c r="G17" s="100"/>
      <c r="H17" s="83"/>
      <c r="I17" s="64"/>
      <c r="J17" s="105"/>
      <c r="K17" s="103"/>
      <c r="L17" s="103"/>
      <c r="M17" s="103"/>
    </row>
    <row r="18" spans="1:13" ht="25.5" customHeight="1" thickBot="1">
      <c r="A18" s="20" t="s">
        <v>44</v>
      </c>
      <c r="B18" s="19"/>
      <c r="C18" s="26"/>
      <c r="D18" s="26">
        <f>2!C23</f>
        <v>-9376183</v>
      </c>
      <c r="E18" s="26">
        <f>SUM(C18:D18)</f>
        <v>-9376183</v>
      </c>
      <c r="G18" s="100"/>
      <c r="H18" s="139"/>
      <c r="I18" s="64"/>
      <c r="J18" s="106"/>
      <c r="K18" s="126"/>
      <c r="L18" s="104"/>
      <c r="M18" s="104"/>
    </row>
    <row r="19" spans="1:13" ht="33.75" customHeight="1" thickBot="1">
      <c r="A19" s="8" t="s">
        <v>45</v>
      </c>
      <c r="B19" s="19"/>
      <c r="C19" s="26"/>
      <c r="D19" s="26">
        <f>D18</f>
        <v>-9376183</v>
      </c>
      <c r="E19" s="26">
        <f>E18</f>
        <v>-9376183</v>
      </c>
      <c r="G19" s="100"/>
      <c r="H19" s="139"/>
      <c r="I19" s="64"/>
      <c r="J19" s="106"/>
      <c r="K19" s="126"/>
      <c r="L19" s="104"/>
      <c r="M19" s="104"/>
    </row>
    <row r="20" spans="1:13" ht="15.75" thickBot="1">
      <c r="A20" s="7" t="s">
        <v>124</v>
      </c>
      <c r="B20" s="21"/>
      <c r="C20" s="30">
        <f>C17+C19</f>
        <v>80000</v>
      </c>
      <c r="D20" s="30">
        <f>D17+D19</f>
        <v>14442417</v>
      </c>
      <c r="E20" s="30">
        <f>E17+E19</f>
        <v>14522417</v>
      </c>
      <c r="F20" s="68">
        <f>E20-1!C36</f>
        <v>0</v>
      </c>
      <c r="G20" s="102"/>
      <c r="H20" s="83"/>
      <c r="I20" s="64"/>
      <c r="J20" s="105"/>
      <c r="K20" s="122"/>
      <c r="L20" s="104"/>
      <c r="M20" s="104"/>
    </row>
    <row r="21" spans="1:14" ht="15.75" thickTop="1">
      <c r="A21" s="22"/>
      <c r="G21" s="102"/>
      <c r="H21" s="152"/>
      <c r="I21" s="152"/>
      <c r="J21" s="153"/>
      <c r="K21" s="153"/>
      <c r="L21" s="153"/>
      <c r="M21" s="153"/>
      <c r="N21" s="152"/>
    </row>
    <row r="22" spans="3:8" ht="15">
      <c r="C22" s="75"/>
      <c r="D22" s="80"/>
      <c r="E22"/>
      <c r="G22" s="100"/>
      <c r="H22" s="98"/>
    </row>
    <row r="23" spans="1:14" ht="15">
      <c r="A23" s="31" t="s">
        <v>82</v>
      </c>
      <c r="B23" s="31"/>
      <c r="C23" s="31" t="s">
        <v>95</v>
      </c>
      <c r="D23" s="76"/>
      <c r="E23" s="77" t="s">
        <v>95</v>
      </c>
      <c r="J23" s="118"/>
      <c r="K23" s="118"/>
      <c r="L23" s="118"/>
      <c r="M23" s="118"/>
      <c r="N23" s="118"/>
    </row>
    <row r="24" spans="1:14" ht="15">
      <c r="A24" s="78" t="s">
        <v>96</v>
      </c>
      <c r="B24" s="78"/>
      <c r="C24" s="78" t="s">
        <v>78</v>
      </c>
      <c r="D24" s="75"/>
      <c r="E24" s="78" t="s">
        <v>79</v>
      </c>
      <c r="J24" s="118"/>
      <c r="K24" s="118"/>
      <c r="L24" s="118"/>
      <c r="M24" s="118"/>
      <c r="N24" s="118"/>
    </row>
    <row r="25" spans="1:14" ht="15">
      <c r="A25" s="78" t="s">
        <v>81</v>
      </c>
      <c r="B25" s="78"/>
      <c r="C25" s="78" t="s">
        <v>23</v>
      </c>
      <c r="D25" s="75"/>
      <c r="E25" s="78" t="s">
        <v>97</v>
      </c>
      <c r="J25" s="118"/>
      <c r="K25" s="118"/>
      <c r="L25" s="118"/>
      <c r="M25" s="118"/>
      <c r="N25" s="118"/>
    </row>
    <row r="26" spans="3:14" ht="15">
      <c r="C26" s="79" t="s">
        <v>98</v>
      </c>
      <c r="D26" s="75"/>
      <c r="E26" s="78" t="s">
        <v>99</v>
      </c>
      <c r="J26" s="118"/>
      <c r="K26" s="118"/>
      <c r="L26" s="118"/>
      <c r="M26" s="118"/>
      <c r="N26" s="118"/>
    </row>
    <row r="27" spans="3:14" ht="15">
      <c r="C27" s="79" t="s">
        <v>24</v>
      </c>
      <c r="D27"/>
      <c r="E27" s="80"/>
      <c r="J27" s="118"/>
      <c r="K27" s="118"/>
      <c r="L27" s="118"/>
      <c r="M27" s="118"/>
      <c r="N27" s="118"/>
    </row>
  </sheetData>
  <sheetProtection/>
  <mergeCells count="15">
    <mergeCell ref="N7:N8"/>
    <mergeCell ref="L9:M9"/>
    <mergeCell ref="A7:A8"/>
    <mergeCell ref="B7:B8"/>
    <mergeCell ref="E7:E8"/>
    <mergeCell ref="G9:G10"/>
    <mergeCell ref="H7:H8"/>
    <mergeCell ref="L11:M11"/>
    <mergeCell ref="L12:M12"/>
    <mergeCell ref="L13:M13"/>
    <mergeCell ref="L14:M14"/>
    <mergeCell ref="L15:M15"/>
    <mergeCell ref="I7:I8"/>
    <mergeCell ref="K7:K8"/>
    <mergeCell ref="L7:M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view="pageBreakPreview" zoomScaleNormal="85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38.140625" style="40" customWidth="1"/>
    <col min="2" max="2" width="13.00390625" style="40" customWidth="1"/>
    <col min="3" max="4" width="16.7109375" style="115" customWidth="1"/>
    <col min="5" max="5" width="9.140625" style="56" customWidth="1"/>
    <col min="6" max="6" width="26.00390625" style="56" customWidth="1"/>
    <col min="7" max="7" width="15.28125" style="56" customWidth="1"/>
    <col min="8" max="8" width="15.00390625" style="132" bestFit="1" customWidth="1"/>
    <col min="9" max="9" width="14.28125" style="132" bestFit="1" customWidth="1"/>
    <col min="10" max="10" width="27.00390625" style="56" bestFit="1" customWidth="1"/>
    <col min="11" max="11" width="35.7109375" style="56" customWidth="1"/>
    <col min="12" max="12" width="9.28125" style="56" bestFit="1" customWidth="1"/>
    <col min="13" max="14" width="14.28125" style="56" bestFit="1" customWidth="1"/>
    <col min="15" max="15" width="14.57421875" style="56" bestFit="1" customWidth="1"/>
    <col min="16" max="16" width="11.00390625" style="40" bestFit="1" customWidth="1"/>
    <col min="17" max="16384" width="9.140625" style="40" customWidth="1"/>
  </cols>
  <sheetData>
    <row r="1" ht="15">
      <c r="A1" s="74" t="s">
        <v>94</v>
      </c>
    </row>
    <row r="3" ht="15.75">
      <c r="A3" s="39" t="s">
        <v>77</v>
      </c>
    </row>
    <row r="4" ht="15">
      <c r="A4" s="2" t="str">
        <f>2!A4</f>
        <v>За 9 месяцев, закончившихся 30 сентября 2020</v>
      </c>
    </row>
    <row r="5" ht="9" customHeight="1"/>
    <row r="6" ht="9" customHeight="1">
      <c r="A6" s="42"/>
    </row>
    <row r="7" spans="1:10" ht="24">
      <c r="A7" s="210" t="s">
        <v>1</v>
      </c>
      <c r="B7" s="212" t="s">
        <v>25</v>
      </c>
      <c r="C7" s="43" t="str">
        <f>2!C6</f>
        <v>За 9 месяцев, закончившихся</v>
      </c>
      <c r="D7" s="43" t="str">
        <f>2!D6</f>
        <v>За 9 месяцев, закончившихся</v>
      </c>
      <c r="F7" s="173"/>
      <c r="G7" s="156"/>
      <c r="H7" s="108"/>
      <c r="I7" s="108"/>
      <c r="J7" s="97"/>
    </row>
    <row r="8" spans="1:10" ht="15.75" thickBot="1">
      <c r="A8" s="211"/>
      <c r="B8" s="213"/>
      <c r="C8" s="38" t="str">
        <f>2!C7</f>
        <v>30 сентября 2020</v>
      </c>
      <c r="D8" s="43" t="str">
        <f>2!D7</f>
        <v>30 сентября 2019</v>
      </c>
      <c r="F8" s="173"/>
      <c r="G8" s="156"/>
      <c r="H8" s="108"/>
      <c r="I8" s="108"/>
      <c r="J8" s="97"/>
    </row>
    <row r="9" spans="1:9" ht="15">
      <c r="A9" s="44"/>
      <c r="B9" s="90"/>
      <c r="C9" s="43"/>
      <c r="D9" s="109"/>
      <c r="F9" s="173"/>
      <c r="G9" s="164"/>
      <c r="H9" s="165"/>
      <c r="I9" s="165"/>
    </row>
    <row r="10" spans="1:10" ht="23.25" customHeight="1">
      <c r="A10" s="45" t="s">
        <v>46</v>
      </c>
      <c r="B10" s="91"/>
      <c r="C10" s="110"/>
      <c r="D10" s="110"/>
      <c r="F10" s="172"/>
      <c r="G10" s="166"/>
      <c r="H10" s="101"/>
      <c r="I10" s="165"/>
      <c r="J10" s="165"/>
    </row>
    <row r="11" spans="1:14" ht="15">
      <c r="A11" s="53" t="s">
        <v>83</v>
      </c>
      <c r="B11" s="87"/>
      <c r="C11" s="53">
        <v>-4863510</v>
      </c>
      <c r="D11" s="53">
        <v>27898882</v>
      </c>
      <c r="E11" s="57"/>
      <c r="F11" s="171"/>
      <c r="G11" s="171"/>
      <c r="H11" s="101"/>
      <c r="I11" s="165"/>
      <c r="J11" s="165"/>
      <c r="K11" s="166"/>
      <c r="L11" s="166"/>
      <c r="M11" s="103"/>
      <c r="N11" s="103"/>
    </row>
    <row r="12" spans="1:14" ht="8.25" customHeight="1">
      <c r="A12" s="53" t="s">
        <v>84</v>
      </c>
      <c r="B12" s="87"/>
      <c r="C12" s="53"/>
      <c r="D12" s="53"/>
      <c r="E12" s="57"/>
      <c r="F12" s="171"/>
      <c r="G12" s="171"/>
      <c r="H12" s="101"/>
      <c r="I12" s="165"/>
      <c r="J12" s="165"/>
      <c r="K12" s="166"/>
      <c r="L12" s="166"/>
      <c r="M12" s="103"/>
      <c r="N12" s="103"/>
    </row>
    <row r="13" spans="1:14" ht="19.5" customHeight="1">
      <c r="A13" s="54" t="s">
        <v>47</v>
      </c>
      <c r="B13" s="87"/>
      <c r="C13" s="53"/>
      <c r="D13" s="53"/>
      <c r="E13" s="57"/>
      <c r="F13" s="171"/>
      <c r="G13" s="171"/>
      <c r="H13" s="101"/>
      <c r="I13" s="165"/>
      <c r="J13" s="165"/>
      <c r="K13" s="166"/>
      <c r="L13" s="166"/>
      <c r="M13" s="103"/>
      <c r="N13" s="103"/>
    </row>
    <row r="14" spans="1:14" ht="15">
      <c r="A14" s="53" t="s">
        <v>48</v>
      </c>
      <c r="B14" s="163" t="s">
        <v>131</v>
      </c>
      <c r="C14" s="53">
        <v>10106568</v>
      </c>
      <c r="D14" s="53">
        <v>10203220</v>
      </c>
      <c r="E14" s="57"/>
      <c r="F14" s="171"/>
      <c r="G14" s="171"/>
      <c r="H14" s="101"/>
      <c r="I14" s="165"/>
      <c r="J14" s="165"/>
      <c r="K14" s="166"/>
      <c r="L14" s="166"/>
      <c r="M14" s="103"/>
      <c r="N14" s="103"/>
    </row>
    <row r="15" spans="1:14" ht="36">
      <c r="A15" s="53" t="s">
        <v>49</v>
      </c>
      <c r="B15" s="156">
        <v>30</v>
      </c>
      <c r="C15" s="53">
        <v>0</v>
      </c>
      <c r="D15" s="53">
        <v>343</v>
      </c>
      <c r="E15" s="57"/>
      <c r="F15" s="171"/>
      <c r="G15" s="171"/>
      <c r="H15" s="101"/>
      <c r="I15" s="165"/>
      <c r="J15" s="165"/>
      <c r="K15" s="166"/>
      <c r="L15" s="166"/>
      <c r="M15" s="103"/>
      <c r="N15" s="103"/>
    </row>
    <row r="16" spans="1:14" ht="15">
      <c r="A16" s="53" t="s">
        <v>33</v>
      </c>
      <c r="B16" s="156">
        <v>29</v>
      </c>
      <c r="C16" s="53">
        <v>6254510</v>
      </c>
      <c r="D16" s="53">
        <v>9617316</v>
      </c>
      <c r="E16" s="57"/>
      <c r="F16" s="171"/>
      <c r="G16" s="171"/>
      <c r="H16" s="101"/>
      <c r="I16" s="165"/>
      <c r="J16" s="165"/>
      <c r="K16" s="166"/>
      <c r="L16" s="166"/>
      <c r="M16" s="103"/>
      <c r="N16" s="103"/>
    </row>
    <row r="17" spans="1:14" ht="15">
      <c r="A17" s="53" t="s">
        <v>32</v>
      </c>
      <c r="B17" s="156">
        <v>28</v>
      </c>
      <c r="C17" s="53">
        <v>-637747</v>
      </c>
      <c r="D17" s="53">
        <v>-584266</v>
      </c>
      <c r="E17" s="57"/>
      <c r="F17" s="171"/>
      <c r="G17" s="171"/>
      <c r="H17" s="101"/>
      <c r="I17" s="165"/>
      <c r="J17" s="165"/>
      <c r="K17" s="166"/>
      <c r="L17" s="166"/>
      <c r="M17" s="103"/>
      <c r="N17" s="103"/>
    </row>
    <row r="18" spans="1:14" ht="24">
      <c r="A18" s="53" t="s">
        <v>85</v>
      </c>
      <c r="B18" s="87"/>
      <c r="C18" s="53">
        <v>15280663</v>
      </c>
      <c r="D18" s="53">
        <v>1406108</v>
      </c>
      <c r="E18" s="57"/>
      <c r="F18" s="171"/>
      <c r="G18" s="171"/>
      <c r="H18" s="101"/>
      <c r="I18" s="165"/>
      <c r="J18" s="165"/>
      <c r="K18" s="166"/>
      <c r="L18" s="166"/>
      <c r="M18" s="103"/>
      <c r="N18" s="103"/>
    </row>
    <row r="19" spans="1:14" ht="15">
      <c r="A19" s="108" t="s">
        <v>106</v>
      </c>
      <c r="B19" s="87"/>
      <c r="C19" s="53">
        <v>-1112</v>
      </c>
      <c r="D19" s="53" t="s">
        <v>80</v>
      </c>
      <c r="E19" s="57"/>
      <c r="F19" s="171"/>
      <c r="G19" s="171"/>
      <c r="H19" s="101"/>
      <c r="I19" s="165"/>
      <c r="J19" s="165"/>
      <c r="K19" s="166"/>
      <c r="L19" s="166"/>
      <c r="M19" s="103"/>
      <c r="N19" s="103"/>
    </row>
    <row r="20" spans="1:14" ht="36.75" thickBot="1">
      <c r="A20" s="55" t="s">
        <v>86</v>
      </c>
      <c r="B20" s="92"/>
      <c r="C20" s="55">
        <v>0</v>
      </c>
      <c r="D20" s="55">
        <v>747</v>
      </c>
      <c r="E20" s="57"/>
      <c r="F20" s="171"/>
      <c r="G20" s="171"/>
      <c r="H20" s="101"/>
      <c r="I20" s="165"/>
      <c r="J20" s="165"/>
      <c r="K20" s="166"/>
      <c r="L20" s="166"/>
      <c r="M20" s="103"/>
      <c r="N20" s="103"/>
    </row>
    <row r="21" spans="1:14" ht="24">
      <c r="A21" s="45" t="s">
        <v>50</v>
      </c>
      <c r="B21" s="91"/>
      <c r="C21" s="43">
        <f>SUM(C11:C20)</f>
        <v>26139372</v>
      </c>
      <c r="D21" s="109">
        <f>SUM(D11:D20)</f>
        <v>48542350</v>
      </c>
      <c r="E21" s="57"/>
      <c r="F21" s="172"/>
      <c r="G21" s="171"/>
      <c r="H21" s="167"/>
      <c r="I21" s="166"/>
      <c r="J21" s="166"/>
      <c r="K21" s="166"/>
      <c r="L21" s="166"/>
      <c r="M21" s="103"/>
      <c r="N21" s="103"/>
    </row>
    <row r="22" spans="1:14" ht="8.25" customHeight="1">
      <c r="A22" s="45"/>
      <c r="B22" s="91"/>
      <c r="C22" s="43"/>
      <c r="D22" s="110"/>
      <c r="E22" s="57"/>
      <c r="F22" s="171"/>
      <c r="G22" s="171"/>
      <c r="H22" s="101"/>
      <c r="I22" s="165"/>
      <c r="J22" s="165"/>
      <c r="K22" s="166"/>
      <c r="L22" s="166"/>
      <c r="M22" s="104"/>
      <c r="N22" s="104"/>
    </row>
    <row r="23" spans="1:14" ht="19.5" customHeight="1">
      <c r="A23" s="54" t="s">
        <v>51</v>
      </c>
      <c r="B23" s="87"/>
      <c r="C23" s="111"/>
      <c r="D23" s="111"/>
      <c r="E23" s="57"/>
      <c r="F23" s="171"/>
      <c r="G23" s="171"/>
      <c r="H23" s="101"/>
      <c r="I23" s="165"/>
      <c r="J23" s="165"/>
      <c r="K23" s="166"/>
      <c r="L23" s="166"/>
      <c r="M23" s="103"/>
      <c r="N23" s="103"/>
    </row>
    <row r="24" spans="1:16" ht="36">
      <c r="A24" s="53" t="s">
        <v>87</v>
      </c>
      <c r="B24" s="87"/>
      <c r="C24" s="53">
        <v>7218358</v>
      </c>
      <c r="D24" s="53">
        <v>32363971</v>
      </c>
      <c r="E24" s="57"/>
      <c r="F24" s="171"/>
      <c r="G24" s="165"/>
      <c r="H24" s="101"/>
      <c r="I24" s="165"/>
      <c r="J24" s="165"/>
      <c r="K24" s="166"/>
      <c r="L24" s="166"/>
      <c r="M24" s="103"/>
      <c r="N24" s="103"/>
      <c r="O24" s="57"/>
      <c r="P24" s="120">
        <v>-5001</v>
      </c>
    </row>
    <row r="25" spans="1:15" ht="24">
      <c r="A25" s="53" t="s">
        <v>104</v>
      </c>
      <c r="B25" s="87"/>
      <c r="C25" s="53">
        <v>0</v>
      </c>
      <c r="D25" s="53">
        <v>0</v>
      </c>
      <c r="E25" s="57"/>
      <c r="F25" s="171"/>
      <c r="G25" s="171"/>
      <c r="H25" s="101"/>
      <c r="I25" s="165"/>
      <c r="J25" s="165"/>
      <c r="K25" s="166"/>
      <c r="L25" s="166"/>
      <c r="M25" s="103"/>
      <c r="N25" s="103"/>
      <c r="O25" s="57"/>
    </row>
    <row r="26" spans="1:15" ht="15">
      <c r="A26" s="53" t="s">
        <v>52</v>
      </c>
      <c r="B26" s="87"/>
      <c r="C26" s="53">
        <v>3125715</v>
      </c>
      <c r="D26" s="53">
        <v>-3352138</v>
      </c>
      <c r="E26" s="57"/>
      <c r="F26" s="171"/>
      <c r="G26" s="171"/>
      <c r="H26" s="101"/>
      <c r="I26" s="165"/>
      <c r="J26" s="165"/>
      <c r="K26" s="166"/>
      <c r="L26" s="166"/>
      <c r="M26" s="103"/>
      <c r="N26" s="103"/>
      <c r="O26" s="57"/>
    </row>
    <row r="27" spans="1:16" ht="15">
      <c r="A27" s="53" t="s">
        <v>130</v>
      </c>
      <c r="B27" s="87"/>
      <c r="C27" s="53">
        <v>-1270424</v>
      </c>
      <c r="D27" s="53">
        <v>-1793441</v>
      </c>
      <c r="E27" s="57"/>
      <c r="F27" s="171"/>
      <c r="G27" s="171"/>
      <c r="H27" s="101"/>
      <c r="I27" s="165"/>
      <c r="J27" s="165"/>
      <c r="K27" s="166"/>
      <c r="L27" s="166"/>
      <c r="M27" s="103"/>
      <c r="N27" s="103"/>
      <c r="O27" s="57"/>
      <c r="P27" s="40">
        <v>2370000</v>
      </c>
    </row>
    <row r="28" spans="1:15" ht="15">
      <c r="A28" s="53" t="s">
        <v>53</v>
      </c>
      <c r="B28" s="87"/>
      <c r="C28" s="53">
        <v>32900</v>
      </c>
      <c r="D28" s="53">
        <v>-47343</v>
      </c>
      <c r="E28" s="57"/>
      <c r="F28" s="171"/>
      <c r="G28" s="171"/>
      <c r="H28" s="101"/>
      <c r="I28" s="165"/>
      <c r="J28" s="165"/>
      <c r="K28" s="166"/>
      <c r="L28" s="166"/>
      <c r="M28" s="103"/>
      <c r="N28" s="103"/>
      <c r="O28" s="57"/>
    </row>
    <row r="29" spans="1:15" ht="24">
      <c r="A29" s="53" t="s">
        <v>54</v>
      </c>
      <c r="B29" s="87"/>
      <c r="C29" s="53">
        <v>-412966</v>
      </c>
      <c r="D29" s="53">
        <v>-33385405</v>
      </c>
      <c r="E29" s="57"/>
      <c r="F29" s="171"/>
      <c r="G29" s="171"/>
      <c r="H29" s="101"/>
      <c r="I29" s="165"/>
      <c r="J29" s="165"/>
      <c r="K29" s="166"/>
      <c r="L29" s="166"/>
      <c r="M29" s="103"/>
      <c r="N29" s="103"/>
      <c r="O29" s="57"/>
    </row>
    <row r="30" spans="1:15" ht="14.25" customHeight="1">
      <c r="A30" s="53" t="s">
        <v>88</v>
      </c>
      <c r="B30" s="87"/>
      <c r="C30" s="53">
        <v>-2744596</v>
      </c>
      <c r="D30" s="53">
        <v>-8377707</v>
      </c>
      <c r="E30" s="57"/>
      <c r="F30" s="171"/>
      <c r="G30" s="171"/>
      <c r="H30" s="101"/>
      <c r="I30" s="165"/>
      <c r="J30" s="165"/>
      <c r="K30" s="166"/>
      <c r="L30" s="166"/>
      <c r="M30" s="103"/>
      <c r="N30" s="103"/>
      <c r="O30" s="57"/>
    </row>
    <row r="31" spans="1:15" ht="36">
      <c r="A31" s="53" t="s">
        <v>55</v>
      </c>
      <c r="B31" s="87"/>
      <c r="C31" s="53">
        <v>-242101</v>
      </c>
      <c r="D31" s="53">
        <v>-465983</v>
      </c>
      <c r="E31" s="57"/>
      <c r="F31" s="171"/>
      <c r="G31" s="171"/>
      <c r="H31" s="101"/>
      <c r="I31" s="165"/>
      <c r="J31" s="165"/>
      <c r="K31" s="166"/>
      <c r="L31" s="166"/>
      <c r="M31" s="103"/>
      <c r="N31" s="103"/>
      <c r="O31" s="57"/>
    </row>
    <row r="32" spans="1:16" ht="15.75" thickBot="1">
      <c r="A32" s="55" t="s">
        <v>56</v>
      </c>
      <c r="B32" s="92"/>
      <c r="C32" s="55">
        <v>-1785195</v>
      </c>
      <c r="D32" s="55">
        <v>-1395113</v>
      </c>
      <c r="E32" s="57"/>
      <c r="F32" s="171"/>
      <c r="G32" s="171"/>
      <c r="H32" s="101"/>
      <c r="I32" s="165"/>
      <c r="J32" s="165"/>
      <c r="K32" s="166"/>
      <c r="L32" s="166"/>
      <c r="M32" s="103"/>
      <c r="N32" s="103"/>
      <c r="O32" s="57"/>
      <c r="P32" s="40">
        <v>1</v>
      </c>
    </row>
    <row r="33" spans="1:16" ht="24">
      <c r="A33" s="45" t="s">
        <v>57</v>
      </c>
      <c r="B33" s="91"/>
      <c r="C33" s="43">
        <f>SUM(C21:C32)</f>
        <v>30061063</v>
      </c>
      <c r="D33" s="109">
        <f>SUM(D21:D32)</f>
        <v>32089191</v>
      </c>
      <c r="E33" s="57"/>
      <c r="F33" s="172"/>
      <c r="G33" s="171"/>
      <c r="H33" s="54"/>
      <c r="I33" s="166"/>
      <c r="J33" s="166"/>
      <c r="K33" s="166"/>
      <c r="L33" s="166"/>
      <c r="M33" s="104"/>
      <c r="N33" s="104"/>
      <c r="O33" s="57"/>
      <c r="P33" s="40">
        <v>-5000</v>
      </c>
    </row>
    <row r="34" spans="1:15" ht="19.5" customHeight="1">
      <c r="A34" s="44"/>
      <c r="B34" s="91"/>
      <c r="C34" s="43"/>
      <c r="D34" s="110"/>
      <c r="E34" s="57"/>
      <c r="F34" s="171"/>
      <c r="G34" s="165"/>
      <c r="H34" s="101"/>
      <c r="I34" s="165"/>
      <c r="J34" s="165"/>
      <c r="K34" s="166"/>
      <c r="L34" s="166"/>
      <c r="M34" s="103"/>
      <c r="N34" s="103"/>
      <c r="O34" s="57"/>
    </row>
    <row r="35" spans="1:14" ht="19.5" customHeight="1">
      <c r="A35" s="53" t="s">
        <v>58</v>
      </c>
      <c r="B35" s="87"/>
      <c r="C35" s="53">
        <v>-3828520</v>
      </c>
      <c r="D35" s="53">
        <v>-5186175</v>
      </c>
      <c r="E35" s="57"/>
      <c r="F35" s="171"/>
      <c r="G35" s="165"/>
      <c r="H35" s="101"/>
      <c r="I35" s="165"/>
      <c r="J35" s="165"/>
      <c r="K35" s="166"/>
      <c r="L35" s="166"/>
      <c r="M35" s="103"/>
      <c r="N35" s="103"/>
    </row>
    <row r="36" spans="1:14" ht="19.5" customHeight="1" thickBot="1">
      <c r="A36" s="108" t="s">
        <v>107</v>
      </c>
      <c r="B36" s="87"/>
      <c r="C36" s="53">
        <v>-381091</v>
      </c>
      <c r="D36" s="53">
        <v>-640000</v>
      </c>
      <c r="E36" s="57"/>
      <c r="F36" s="171"/>
      <c r="G36" s="165"/>
      <c r="H36" s="101"/>
      <c r="I36" s="165"/>
      <c r="J36" s="165"/>
      <c r="K36" s="166"/>
      <c r="L36" s="166"/>
      <c r="M36" s="103"/>
      <c r="N36" s="103"/>
    </row>
    <row r="37" spans="1:14" ht="24.75" thickBot="1">
      <c r="A37" s="47" t="s">
        <v>59</v>
      </c>
      <c r="B37" s="93"/>
      <c r="C37" s="113">
        <f>SUM(C33:C36)</f>
        <v>25851452</v>
      </c>
      <c r="D37" s="113">
        <f>SUM(D33:D36)</f>
        <v>26263016</v>
      </c>
      <c r="E37" s="57"/>
      <c r="F37" s="172"/>
      <c r="G37" s="166"/>
      <c r="H37" s="167"/>
      <c r="I37" s="166"/>
      <c r="J37" s="166"/>
      <c r="K37" s="166"/>
      <c r="L37" s="166"/>
      <c r="M37" s="103"/>
      <c r="N37" s="103"/>
    </row>
    <row r="38" spans="1:14" ht="19.5" customHeight="1">
      <c r="A38" s="44"/>
      <c r="B38" s="91"/>
      <c r="C38" s="43"/>
      <c r="D38" s="117"/>
      <c r="E38" s="57"/>
      <c r="F38" s="171"/>
      <c r="G38" s="165"/>
      <c r="H38" s="101"/>
      <c r="I38" s="165"/>
      <c r="J38" s="165"/>
      <c r="K38" s="166"/>
      <c r="L38" s="101"/>
      <c r="M38" s="103"/>
      <c r="N38" s="103"/>
    </row>
    <row r="39" spans="1:14" ht="24">
      <c r="A39" s="45" t="s">
        <v>60</v>
      </c>
      <c r="B39" s="90"/>
      <c r="C39" s="53"/>
      <c r="D39" s="53"/>
      <c r="E39" s="57"/>
      <c r="F39" s="171"/>
      <c r="G39" s="166"/>
      <c r="H39" s="167"/>
      <c r="I39" s="165"/>
      <c r="J39" s="165"/>
      <c r="K39" s="166"/>
      <c r="L39" s="167"/>
      <c r="M39" s="103"/>
      <c r="N39" s="103"/>
    </row>
    <row r="40" spans="1:14" ht="19.5" customHeight="1">
      <c r="A40" s="53" t="s">
        <v>61</v>
      </c>
      <c r="B40" s="87"/>
      <c r="C40" s="53" t="s">
        <v>80</v>
      </c>
      <c r="D40" s="53">
        <v>128</v>
      </c>
      <c r="E40" s="57"/>
      <c r="F40" s="171"/>
      <c r="G40" s="165"/>
      <c r="H40" s="101"/>
      <c r="I40" s="165"/>
      <c r="J40" s="165"/>
      <c r="K40" s="166"/>
      <c r="L40" s="166"/>
      <c r="M40" s="103"/>
      <c r="N40" s="103"/>
    </row>
    <row r="41" spans="1:14" ht="19.5" customHeight="1">
      <c r="A41" s="53" t="s">
        <v>62</v>
      </c>
      <c r="B41" s="87">
        <v>4</v>
      </c>
      <c r="C41" s="53" t="s">
        <v>80</v>
      </c>
      <c r="D41" s="53">
        <v>-97766</v>
      </c>
      <c r="E41" s="57"/>
      <c r="F41" s="171"/>
      <c r="G41" s="165"/>
      <c r="H41" s="101"/>
      <c r="I41" s="165"/>
      <c r="J41" s="165"/>
      <c r="K41" s="166"/>
      <c r="L41" s="166"/>
      <c r="M41" s="103"/>
      <c r="N41" s="103"/>
    </row>
    <row r="42" spans="1:14" ht="19.5" customHeight="1">
      <c r="A42" s="53" t="s">
        <v>63</v>
      </c>
      <c r="B42" s="87"/>
      <c r="C42" s="53">
        <v>-43465</v>
      </c>
      <c r="D42" s="53">
        <v>-788186</v>
      </c>
      <c r="E42" s="57"/>
      <c r="F42" s="171"/>
      <c r="G42" s="165"/>
      <c r="H42" s="101"/>
      <c r="I42" s="165"/>
      <c r="J42" s="165"/>
      <c r="K42" s="166"/>
      <c r="L42" s="166"/>
      <c r="M42" s="103"/>
      <c r="N42" s="103"/>
    </row>
    <row r="43" spans="1:14" ht="19.5" customHeight="1">
      <c r="A43" s="53" t="s">
        <v>64</v>
      </c>
      <c r="B43" s="87"/>
      <c r="C43" s="53">
        <v>-5963262</v>
      </c>
      <c r="D43" s="53">
        <v>-9586826</v>
      </c>
      <c r="E43" s="57"/>
      <c r="F43" s="171"/>
      <c r="G43" s="165"/>
      <c r="H43" s="101"/>
      <c r="I43" s="165"/>
      <c r="J43" s="165"/>
      <c r="K43" s="166"/>
      <c r="L43" s="166"/>
      <c r="M43" s="103"/>
      <c r="N43" s="103"/>
    </row>
    <row r="44" spans="1:14" ht="19.5" customHeight="1">
      <c r="A44" s="53" t="s">
        <v>108</v>
      </c>
      <c r="B44" s="87"/>
      <c r="C44" s="53">
        <v>-742</v>
      </c>
      <c r="D44" s="53">
        <v>-111607</v>
      </c>
      <c r="E44" s="57"/>
      <c r="F44" s="171"/>
      <c r="G44" s="165"/>
      <c r="H44" s="101"/>
      <c r="I44" s="165"/>
      <c r="J44" s="165"/>
      <c r="K44" s="166"/>
      <c r="M44" s="103"/>
      <c r="N44" s="103"/>
    </row>
    <row r="45" spans="1:14" ht="24">
      <c r="A45" s="53" t="s">
        <v>65</v>
      </c>
      <c r="B45" s="87"/>
      <c r="C45" s="53">
        <v>-1074755</v>
      </c>
      <c r="D45" s="53">
        <v>-89587</v>
      </c>
      <c r="E45" s="57"/>
      <c r="F45" s="171"/>
      <c r="G45" s="165"/>
      <c r="H45" s="101"/>
      <c r="I45" s="165"/>
      <c r="J45" s="165"/>
      <c r="K45" s="166"/>
      <c r="L45" s="166"/>
      <c r="M45" s="103"/>
      <c r="N45" s="103"/>
    </row>
    <row r="46" spans="1:14" ht="24.75" thickBot="1">
      <c r="A46" s="53" t="s">
        <v>66</v>
      </c>
      <c r="B46" s="87"/>
      <c r="C46" s="53">
        <v>-29236</v>
      </c>
      <c r="D46" s="53">
        <v>-83132</v>
      </c>
      <c r="E46" s="57"/>
      <c r="F46" s="171"/>
      <c r="G46" s="165"/>
      <c r="H46" s="101"/>
      <c r="I46" s="165"/>
      <c r="J46" s="165"/>
      <c r="K46" s="166"/>
      <c r="L46" s="166"/>
      <c r="M46" s="103"/>
      <c r="N46" s="103"/>
    </row>
    <row r="47" spans="1:14" ht="36.75" customHeight="1" thickBot="1">
      <c r="A47" s="47" t="s">
        <v>67</v>
      </c>
      <c r="B47" s="93"/>
      <c r="C47" s="113">
        <f>SUM(C40:C46)</f>
        <v>-7111460</v>
      </c>
      <c r="D47" s="113">
        <f>SUM(D40:D46)</f>
        <v>-10756976</v>
      </c>
      <c r="E47" s="57"/>
      <c r="F47" s="172"/>
      <c r="G47" s="166"/>
      <c r="H47" s="167"/>
      <c r="I47" s="166"/>
      <c r="J47" s="166"/>
      <c r="K47" s="166"/>
      <c r="L47" s="166"/>
      <c r="M47" s="103"/>
      <c r="N47" s="103"/>
    </row>
    <row r="48" spans="1:14" ht="24" customHeight="1">
      <c r="A48" s="45" t="s">
        <v>68</v>
      </c>
      <c r="B48" s="91"/>
      <c r="C48" s="43"/>
      <c r="D48" s="110"/>
      <c r="E48" s="57"/>
      <c r="F48" s="154"/>
      <c r="G48" s="166"/>
      <c r="H48" s="101"/>
      <c r="I48" s="166"/>
      <c r="J48" s="166"/>
      <c r="K48" s="166"/>
      <c r="L48" s="166"/>
      <c r="M48" s="104"/>
      <c r="N48" s="104"/>
    </row>
    <row r="49" spans="1:14" ht="19.5" customHeight="1">
      <c r="A49" s="53" t="s">
        <v>69</v>
      </c>
      <c r="B49" s="87">
        <v>15</v>
      </c>
      <c r="C49" s="53">
        <v>-4629320</v>
      </c>
      <c r="D49" s="53">
        <v>-7309858</v>
      </c>
      <c r="E49" s="57"/>
      <c r="F49" s="171"/>
      <c r="G49" s="165"/>
      <c r="H49" s="101"/>
      <c r="I49" s="165"/>
      <c r="J49" s="165"/>
      <c r="K49" s="166"/>
      <c r="L49" s="166"/>
      <c r="M49" s="121"/>
      <c r="N49" s="121"/>
    </row>
    <row r="50" spans="1:14" ht="19.5" customHeight="1" thickBot="1">
      <c r="A50" s="55" t="s">
        <v>89</v>
      </c>
      <c r="B50" s="92">
        <v>15</v>
      </c>
      <c r="C50" s="55">
        <v>-11260939</v>
      </c>
      <c r="D50" s="55">
        <v>-10503153</v>
      </c>
      <c r="E50" s="57"/>
      <c r="F50" s="171"/>
      <c r="G50" s="165"/>
      <c r="H50" s="101"/>
      <c r="I50" s="165"/>
      <c r="J50" s="165"/>
      <c r="K50" s="166"/>
      <c r="L50" s="166"/>
      <c r="M50" s="107"/>
      <c r="N50" s="107"/>
    </row>
    <row r="51" spans="1:14" ht="39" customHeight="1">
      <c r="A51" s="45" t="s">
        <v>70</v>
      </c>
      <c r="B51" s="91"/>
      <c r="C51" s="43">
        <f>SUM(C49:C50)</f>
        <v>-15890259</v>
      </c>
      <c r="D51" s="43">
        <f>SUM(D49:D50)</f>
        <v>-17813011</v>
      </c>
      <c r="E51" s="57"/>
      <c r="F51" s="172"/>
      <c r="G51" s="166"/>
      <c r="H51" s="167"/>
      <c r="I51" s="166"/>
      <c r="J51" s="166"/>
      <c r="K51" s="166"/>
      <c r="L51" s="166"/>
      <c r="M51" s="107"/>
      <c r="N51" s="107"/>
    </row>
    <row r="52" spans="1:14" ht="19.5" customHeight="1">
      <c r="A52" s="44"/>
      <c r="B52" s="91"/>
      <c r="C52" s="43"/>
      <c r="D52" s="110"/>
      <c r="E52" s="57"/>
      <c r="F52" s="172"/>
      <c r="G52" s="165"/>
      <c r="H52" s="101"/>
      <c r="I52" s="165"/>
      <c r="J52" s="165"/>
      <c r="K52" s="166"/>
      <c r="L52" s="166"/>
      <c r="M52" s="104"/>
      <c r="N52" s="103"/>
    </row>
    <row r="53" spans="1:14" ht="38.25" customHeight="1" thickBot="1">
      <c r="A53" s="46" t="s">
        <v>71</v>
      </c>
      <c r="B53" s="94"/>
      <c r="C53" s="55">
        <v>85985</v>
      </c>
      <c r="D53" s="55">
        <v>42369</v>
      </c>
      <c r="E53" s="57"/>
      <c r="F53" s="189"/>
      <c r="G53" s="165"/>
      <c r="H53" s="101"/>
      <c r="I53" s="165"/>
      <c r="J53" s="165"/>
      <c r="K53" s="166"/>
      <c r="L53" s="166"/>
      <c r="M53" s="104"/>
      <c r="N53" s="104"/>
    </row>
    <row r="54" spans="1:14" ht="30.75" customHeight="1">
      <c r="A54" s="45" t="s">
        <v>72</v>
      </c>
      <c r="B54" s="91"/>
      <c r="C54" s="43">
        <f>C37+C47+C51+C53</f>
        <v>2935718</v>
      </c>
      <c r="D54" s="43">
        <f>D37+D47+D51+D53</f>
        <v>-2264602</v>
      </c>
      <c r="F54" s="171"/>
      <c r="G54" s="166"/>
      <c r="H54" s="167"/>
      <c r="I54" s="166"/>
      <c r="J54" s="166"/>
      <c r="K54" s="166"/>
      <c r="L54" s="166"/>
      <c r="M54" s="103"/>
      <c r="N54" s="103"/>
    </row>
    <row r="55" spans="2:14" ht="19.5" customHeight="1">
      <c r="B55" s="95"/>
      <c r="C55" s="127"/>
      <c r="D55" s="127"/>
      <c r="F55" s="172"/>
      <c r="G55" s="166"/>
      <c r="H55" s="101"/>
      <c r="I55" s="165"/>
      <c r="J55" s="165"/>
      <c r="K55" s="166"/>
      <c r="L55" s="166"/>
      <c r="M55" s="103"/>
      <c r="N55" s="103"/>
    </row>
    <row r="56" spans="1:14" ht="26.25" customHeight="1" thickBot="1">
      <c r="A56" s="48" t="s">
        <v>73</v>
      </c>
      <c r="B56" s="94">
        <v>13</v>
      </c>
      <c r="C56" s="112">
        <v>2646416</v>
      </c>
      <c r="D56" s="112">
        <v>6192686</v>
      </c>
      <c r="F56" s="171"/>
      <c r="G56" s="165"/>
      <c r="H56" s="101"/>
      <c r="I56" s="165"/>
      <c r="J56" s="165"/>
      <c r="K56" s="166"/>
      <c r="L56" s="166"/>
      <c r="M56" s="103"/>
      <c r="N56" s="103"/>
    </row>
    <row r="57" spans="1:14" ht="21.75" customHeight="1" thickBot="1">
      <c r="A57" s="49" t="s">
        <v>74</v>
      </c>
      <c r="B57" s="96">
        <v>13</v>
      </c>
      <c r="C57" s="114">
        <f>SUM(C54:C56)</f>
        <v>5582134</v>
      </c>
      <c r="D57" s="114">
        <f>SUM(D54:D56)</f>
        <v>3928084</v>
      </c>
      <c r="F57" s="171"/>
      <c r="G57" s="166"/>
      <c r="H57" s="167"/>
      <c r="I57" s="166"/>
      <c r="J57" s="166"/>
      <c r="K57" s="166"/>
      <c r="L57" s="166"/>
      <c r="M57" s="103"/>
      <c r="N57" s="103"/>
    </row>
    <row r="58" spans="1:14" ht="16.5" customHeight="1" thickTop="1">
      <c r="A58" s="50"/>
      <c r="C58" s="115">
        <f>C57-1!C28</f>
        <v>0</v>
      </c>
      <c r="F58" s="172"/>
      <c r="L58" s="126"/>
      <c r="M58" s="104"/>
      <c r="N58" s="104"/>
    </row>
    <row r="59" spans="4:14" ht="16.5" customHeight="1">
      <c r="D59" s="116"/>
      <c r="E59" s="40"/>
      <c r="F59" s="172"/>
      <c r="L59" s="101"/>
      <c r="M59" s="103"/>
      <c r="N59" s="103"/>
    </row>
    <row r="60" spans="1:14" ht="16.5" customHeight="1">
      <c r="A60" s="56" t="s">
        <v>82</v>
      </c>
      <c r="B60" s="31" t="s">
        <v>95</v>
      </c>
      <c r="C60" s="118"/>
      <c r="D60" s="77" t="s">
        <v>95</v>
      </c>
      <c r="E60" s="40"/>
      <c r="F60" s="171"/>
      <c r="L60" s="101"/>
      <c r="M60" s="103"/>
      <c r="N60" s="103"/>
    </row>
    <row r="61" spans="1:14" ht="15">
      <c r="A61" s="82" t="s">
        <v>96</v>
      </c>
      <c r="B61" s="78" t="s">
        <v>132</v>
      </c>
      <c r="C61" s="123"/>
      <c r="D61" s="78" t="s">
        <v>133</v>
      </c>
      <c r="E61" s="40"/>
      <c r="F61" s="172"/>
      <c r="L61" s="167"/>
      <c r="M61" s="104"/>
      <c r="N61" s="104"/>
    </row>
    <row r="62" spans="1:14" ht="15">
      <c r="A62" s="82" t="s">
        <v>81</v>
      </c>
      <c r="B62" s="78" t="s">
        <v>23</v>
      </c>
      <c r="C62" s="123"/>
      <c r="D62" s="78" t="s">
        <v>97</v>
      </c>
      <c r="E62" s="40"/>
      <c r="F62" s="142"/>
      <c r="G62" s="151"/>
      <c r="H62" s="151"/>
      <c r="I62" s="151"/>
      <c r="L62" s="101"/>
      <c r="M62" s="103"/>
      <c r="N62" s="103"/>
    </row>
    <row r="63" spans="2:14" ht="15">
      <c r="B63" s="79" t="s">
        <v>98</v>
      </c>
      <c r="C63" s="123"/>
      <c r="D63" s="78" t="s">
        <v>99</v>
      </c>
      <c r="E63" s="40"/>
      <c r="F63" s="142"/>
      <c r="G63" s="151"/>
      <c r="H63" s="151"/>
      <c r="I63" s="151"/>
      <c r="L63" s="101"/>
      <c r="M63" s="103"/>
      <c r="N63" s="103"/>
    </row>
    <row r="64" spans="2:14" ht="15">
      <c r="B64" s="79" t="s">
        <v>24</v>
      </c>
      <c r="C64"/>
      <c r="D64" s="80"/>
      <c r="E64" s="40"/>
      <c r="L64" s="167"/>
      <c r="M64" s="104"/>
      <c r="N64" s="104"/>
    </row>
    <row r="65" spans="1:9" ht="15">
      <c r="A65" s="51"/>
      <c r="H65" s="56"/>
      <c r="I65" s="56"/>
    </row>
    <row r="66" spans="8:9" ht="15">
      <c r="H66" s="56"/>
      <c r="I66" s="56"/>
    </row>
  </sheetData>
  <sheetProtection/>
  <mergeCells count="2"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Rauan Zhumakhanova</dc:creator>
  <cp:keywords/>
  <dc:description/>
  <cp:lastModifiedBy>Admin</cp:lastModifiedBy>
  <cp:lastPrinted>2020-11-12T18:55:57Z</cp:lastPrinted>
  <dcterms:created xsi:type="dcterms:W3CDTF">2016-11-14T09:11:53Z</dcterms:created>
  <dcterms:modified xsi:type="dcterms:W3CDTF">2020-11-12T18:56:08Z</dcterms:modified>
  <cp:category/>
  <cp:version/>
  <cp:contentType/>
  <cp:contentStatus/>
</cp:coreProperties>
</file>