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'1'!$A$20</definedName>
    <definedName name="OLE_LINK5" localSheetId="1">'2'!#REF!</definedName>
    <definedName name="_xlnm.Print_Titles" localSheetId="0">'1'!$7:$8</definedName>
    <definedName name="_xlnm.Print_Titles" localSheetId="3">'4'!$8:$9</definedName>
    <definedName name="_xlnm.Print_Area" localSheetId="0">'1'!$A$1:$D$64</definedName>
    <definedName name="_xlnm.Print_Area" localSheetId="1">'2'!$A$1:$D$34</definedName>
    <definedName name="_xlnm.Print_Area" localSheetId="2">'3'!$A$1:$E$28</definedName>
    <definedName name="_xlnm.Print_Area" localSheetId="3">'4'!$A$1:$D$65</definedName>
  </definedNames>
  <calcPr fullCalcOnLoad="1"/>
</workbook>
</file>

<file path=xl/sharedStrings.xml><?xml version="1.0" encoding="utf-8"?>
<sst xmlns="http://schemas.openxmlformats.org/spreadsheetml/2006/main" count="189" uniqueCount="133">
  <si>
    <t xml:space="preserve">КОНСОЛИДИРОВАННЫЙ ОТЧЕТ О ФИНАНСОВОМ ПОЛОЖЕНИИ </t>
  </si>
  <si>
    <t>в тысячах тенге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</si>
  <si>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</si>
  <si>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</si>
  <si>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</si>
  <si>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</si>
  <si>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</si>
  <si>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</si>
  <si>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</si>
  <si>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</si>
  <si>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</si>
  <si>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</si>
  <si>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</si>
  <si>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</si>
  <si>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</si>
  <si>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</si>
  <si>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</si>
  <si>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</si>
  <si>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</si>
  <si>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</si>
  <si>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</si>
  <si>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</si>
  <si>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</si>
  <si>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</si>
  <si>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</si>
  <si>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</si>
  <si>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</si>
  <si>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</si>
  <si>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</si>
  <si>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</si>
  <si>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</si>
  <si>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Авансы полученные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</si>
  <si>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</si>
  <si>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</si>
  <si>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</si>
  <si>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</si>
  <si>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</si>
  <si>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</si>
  <si>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</si>
  <si>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</si>
  <si>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</si>
  <si>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</si>
  <si>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</si>
  <si>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</si>
  <si>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</si>
  <si>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</si>
  <si>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</si>
  <si>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</si>
  <si>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</si>
  <si>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</si>
  <si>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</si>
  <si>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</si>
  <si>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</si>
  <si>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</si>
  <si>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</si>
  <si>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>Чистая прибыль за год</t>
  </si>
  <si>
    <t>Итого совокупный доход за год</t>
  </si>
  <si>
    <t>Чистый убыток за год</t>
  </si>
  <si>
    <t>Итого совокупный убыток за год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</si>
  <si>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</si>
  <si>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</si>
  <si>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</si>
  <si>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</si>
  <si>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</si>
  <si>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</si>
  <si>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</si>
  <si>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</si>
  <si>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</si>
  <si>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</si>
  <si>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</si>
  <si>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</si>
  <si>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</si>
  <si>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</si>
  <si>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</si>
  <si>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</si>
  <si>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</si>
  <si>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</si>
  <si>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</si>
  <si>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</si>
  <si>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</si>
  <si>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</si>
  <si>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</si>
  <si>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</si>
  <si>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Выплата вознаграждений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</si>
  <si>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</si>
  <si>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</si>
  <si>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</si>
  <si>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</si>
  <si>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</si>
  <si>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31 декабря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</si>
  <si>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</si>
  <si>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</si>
  <si>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</si>
  <si>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</si>
  <si>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</si>
  <si>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</si>
  <si>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__________________</t>
  </si>
  <si>
    <t>Прибыль/(убыток) до налогообложения</t>
  </si>
  <si>
    <t xml:space="preserve"> </t>
  </si>
  <si>
    <t>26, 27, 28, 31</t>
  </si>
  <si>
    <t>Отрицательная/(полождительная) курсовая разница, нетто</t>
  </si>
  <si>
    <t>Резерв на обесценение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</si>
  <si>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</si>
  <si>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в авансах полученных</t>
  </si>
  <si>
    <t>Погашение займов</t>
  </si>
  <si>
    <t>Подоходный налог к уплате</t>
  </si>
  <si>
    <t>Положительная/(отрицательная) курсовая разница, нетто</t>
  </si>
  <si>
    <t>Прочие доходы/(расходы), нетто</t>
  </si>
  <si>
    <t>Базовая прибыль/(убыток) на акцию</t>
  </si>
  <si>
    <t xml:space="preserve">Консолидированная финансовая отчетность АО "Матен Петролеум", 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</si>
  <si>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</si>
  <si>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</si>
  <si>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</si>
  <si>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</si>
  <si>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</si>
  <si>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2019 года</t>
  </si>
  <si>
    <t xml:space="preserve">На 1 января 2019 года </t>
  </si>
  <si>
    <t>Долгосрочные авансы выданные</t>
  </si>
  <si>
    <t>2020 года</t>
  </si>
  <si>
    <t xml:space="preserve">На 1 января 2020 года </t>
  </si>
  <si>
    <t>Изменения по предоплате по подоходному налогу</t>
  </si>
  <si>
    <t>Нераспределенная прибыль</t>
  </si>
  <si>
    <t>30 июня</t>
  </si>
  <si>
    <r>
      <t xml:space="preserve">На 30 июня 2020 </t>
    </r>
    <r>
      <rPr>
        <b/>
        <sz val="10"/>
        <color indexed="8"/>
        <rFont val="Times New Roman"/>
        <family val="1"/>
      </rPr>
      <t>года</t>
    </r>
  </si>
  <si>
    <t>На 30 июня 2020 года</t>
  </si>
  <si>
    <t>За 1 полугодие, закончившееся</t>
  </si>
  <si>
    <t>30 июня 2020</t>
  </si>
  <si>
    <t>За 1 полугодие, закончившееся 30 июня 2020</t>
  </si>
  <si>
    <t xml:space="preserve">На 30 июня 2019 года </t>
  </si>
  <si>
    <t>Расходы по обесценению активов</t>
  </si>
  <si>
    <t>Налог на сверхприбыль уплаченный</t>
  </si>
  <si>
    <t>30 июня 2019</t>
  </si>
  <si>
    <t>Приобретение нематериальных активов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</si>
</sst>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_-* #,##0_р_._-;\-* #,##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#,##0.0"/>
    <numFmt numFmtId="174" formatCode="_-* #,##0.000_р_._-;\-* #,##0.000_р_._-;_-* &quot;-&quot;??_р_._-;_-@_-"/>
    <numFmt numFmtId="175" formatCode="_-* #,##0.0000_р_._-;\-* #,##0.00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7" fontId="47" fillId="0" borderId="0" xfId="59" applyNumberFormat="1" applyFont="1" applyAlignment="1">
      <alignment vertical="center" wrapText="1"/>
    </xf>
    <xf numFmtId="167" fontId="48" fillId="0" borderId="0" xfId="59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7" fillId="0" borderId="13" xfId="0" applyFont="1" applyBorder="1" applyAlignment="1">
      <alignment vertical="center" wrapText="1"/>
    </xf>
    <xf numFmtId="167" fontId="47" fillId="0" borderId="11" xfId="59" applyNumberFormat="1" applyFont="1" applyBorder="1" applyAlignment="1">
      <alignment vertical="center" wrapText="1"/>
    </xf>
    <xf numFmtId="167" fontId="47" fillId="0" borderId="0" xfId="59" applyNumberFormat="1" applyFont="1" applyAlignment="1">
      <alignment horizontal="right" vertical="center" wrapText="1"/>
    </xf>
    <xf numFmtId="167" fontId="53" fillId="0" borderId="11" xfId="59" applyNumberFormat="1" applyFont="1" applyBorder="1" applyAlignment="1">
      <alignment vertical="center" wrapText="1"/>
    </xf>
    <xf numFmtId="167" fontId="53" fillId="0" borderId="0" xfId="59" applyNumberFormat="1" applyFont="1" applyAlignment="1">
      <alignment vertical="center" wrapText="1"/>
    </xf>
    <xf numFmtId="167" fontId="52" fillId="0" borderId="11" xfId="59" applyNumberFormat="1" applyFont="1" applyBorder="1" applyAlignment="1">
      <alignment vertical="center" wrapText="1"/>
    </xf>
    <xf numFmtId="167" fontId="52" fillId="0" borderId="0" xfId="59" applyNumberFormat="1" applyFont="1" applyAlignment="1">
      <alignment vertical="center" wrapText="1"/>
    </xf>
    <xf numFmtId="167" fontId="52" fillId="0" borderId="10" xfId="59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167" fontId="0" fillId="0" borderId="0" xfId="59" applyNumberFormat="1" applyFont="1" applyAlignment="1">
      <alignment/>
    </xf>
    <xf numFmtId="167" fontId="52" fillId="0" borderId="0" xfId="59" applyNumberFormat="1" applyFont="1" applyAlignment="1">
      <alignment horizontal="right" vertical="center" wrapText="1"/>
    </xf>
    <xf numFmtId="167" fontId="52" fillId="0" borderId="11" xfId="59" applyNumberFormat="1" applyFont="1" applyBorder="1" applyAlignment="1">
      <alignment horizontal="right" vertical="center" wrapText="1"/>
    </xf>
    <xf numFmtId="167" fontId="53" fillId="0" borderId="13" xfId="59" applyNumberFormat="1" applyFont="1" applyBorder="1" applyAlignment="1">
      <alignment vertical="center" wrapText="1"/>
    </xf>
    <xf numFmtId="167" fontId="0" fillId="0" borderId="0" xfId="0" applyNumberFormat="1" applyBorder="1" applyAlignment="1">
      <alignment/>
    </xf>
    <xf numFmtId="167" fontId="0" fillId="0" borderId="0" xfId="59" applyNumberFormat="1" applyFont="1" applyAlignment="1">
      <alignment horizontal="right"/>
    </xf>
    <xf numFmtId="167" fontId="47" fillId="0" borderId="11" xfId="59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167" fontId="0" fillId="0" borderId="0" xfId="59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167" fontId="47" fillId="0" borderId="0" xfId="59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6" fontId="48" fillId="0" borderId="0" xfId="59" applyFont="1" applyAlignment="1">
      <alignment horizontal="left" vertical="center" wrapText="1"/>
    </xf>
    <xf numFmtId="166" fontId="47" fillId="0" borderId="0" xfId="59" applyFont="1" applyAlignment="1">
      <alignment horizontal="left" vertical="center" wrapText="1"/>
    </xf>
    <xf numFmtId="166" fontId="48" fillId="0" borderId="11" xfId="59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7" fontId="48" fillId="0" borderId="0" xfId="59" applyNumberFormat="1" applyFont="1" applyAlignment="1">
      <alignment horizontal="left" vertical="center" wrapText="1"/>
    </xf>
    <xf numFmtId="167" fontId="48" fillId="0" borderId="0" xfId="59" applyNumberFormat="1" applyFont="1" applyAlignment="1">
      <alignment horizontal="center" vertical="center" wrapText="1"/>
    </xf>
    <xf numFmtId="167" fontId="47" fillId="0" borderId="11" xfId="59" applyNumberFormat="1" applyFont="1" applyBorder="1" applyAlignment="1">
      <alignment horizontal="left" vertical="center" wrapText="1"/>
    </xf>
    <xf numFmtId="167" fontId="47" fillId="0" borderId="11" xfId="59" applyNumberFormat="1" applyFont="1" applyBorder="1" applyAlignment="1">
      <alignment horizontal="center" vertical="center" wrapText="1"/>
    </xf>
    <xf numFmtId="167" fontId="47" fillId="0" borderId="0" xfId="59" applyNumberFormat="1" applyFont="1" applyAlignment="1">
      <alignment horizontal="left" vertical="center" wrapText="1"/>
    </xf>
    <xf numFmtId="167" fontId="47" fillId="0" borderId="0" xfId="59" applyNumberFormat="1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167" fontId="48" fillId="0" borderId="0" xfId="59" applyNumberFormat="1" applyFont="1" applyBorder="1" applyAlignment="1">
      <alignment horizontal="center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Alignment="1">
      <alignment horizontal="justify" vertical="center" wrapText="1"/>
    </xf>
    <xf numFmtId="167" fontId="0" fillId="0" borderId="0" xfId="0" applyNumberFormat="1" applyAlignment="1">
      <alignment/>
    </xf>
    <xf numFmtId="167" fontId="47" fillId="0" borderId="0" xfId="59" applyNumberFormat="1" applyFont="1" applyBorder="1" applyAlignment="1">
      <alignment horizontal="justify" vertical="center" wrapText="1"/>
    </xf>
    <xf numFmtId="167" fontId="52" fillId="0" borderId="0" xfId="59" applyNumberFormat="1" applyFont="1" applyBorder="1" applyAlignment="1">
      <alignment horizontal="right" vertical="center" wrapText="1"/>
    </xf>
    <xf numFmtId="167" fontId="0" fillId="0" borderId="0" xfId="59" applyNumberFormat="1" applyFont="1" applyAlignment="1">
      <alignment horizontal="left"/>
    </xf>
    <xf numFmtId="167" fontId="0" fillId="0" borderId="0" xfId="59" applyNumberFormat="1" applyFont="1" applyFill="1" applyAlignment="1">
      <alignment horizontal="left"/>
    </xf>
    <xf numFmtId="167" fontId="0" fillId="0" borderId="0" xfId="59" applyNumberFormat="1" applyFont="1" applyAlignment="1">
      <alignment horizontal="center"/>
    </xf>
    <xf numFmtId="0" fontId="5" fillId="0" borderId="0" xfId="52" applyFont="1" applyFill="1" applyBorder="1" applyAlignment="1">
      <alignment vertical="center"/>
      <protection/>
    </xf>
    <xf numFmtId="167" fontId="0" fillId="0" borderId="0" xfId="59" applyNumberFormat="1" applyFont="1" applyAlignment="1">
      <alignment/>
    </xf>
    <xf numFmtId="167" fontId="0" fillId="0" borderId="0" xfId="59" applyNumberFormat="1" applyFont="1" applyBorder="1" applyAlignment="1">
      <alignment/>
    </xf>
    <xf numFmtId="167" fontId="36" fillId="0" borderId="0" xfId="59" applyNumberFormat="1" applyFont="1" applyBorder="1" applyAlignment="1">
      <alignment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167" fontId="36" fillId="0" borderId="0" xfId="59" applyNumberFormat="1" applyFont="1" applyAlignment="1">
      <alignment/>
    </xf>
    <xf numFmtId="0" fontId="52" fillId="0" borderId="0" xfId="0" applyFont="1" applyAlignment="1">
      <alignment/>
    </xf>
    <xf numFmtId="0" fontId="56" fillId="0" borderId="0" xfId="0" applyFont="1" applyFill="1" applyAlignment="1">
      <alignment horizontal="justify" vertical="center"/>
    </xf>
    <xf numFmtId="0" fontId="53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167" fontId="47" fillId="0" borderId="0" xfId="59" applyNumberFormat="1" applyFont="1" applyFill="1" applyBorder="1" applyAlignment="1">
      <alignment horizontal="center" vertical="center" wrapText="1"/>
    </xf>
    <xf numFmtId="167" fontId="48" fillId="0" borderId="15" xfId="59" applyNumberFormat="1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0" xfId="59" applyNumberFormat="1" applyFont="1" applyAlignment="1">
      <alignment horizontal="center" vertical="center" wrapText="1"/>
    </xf>
    <xf numFmtId="0" fontId="48" fillId="0" borderId="15" xfId="59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167" fontId="48" fillId="0" borderId="11" xfId="59" applyNumberFormat="1" applyFont="1" applyBorder="1" applyAlignment="1">
      <alignment horizontal="justify" vertical="center" wrapText="1"/>
    </xf>
    <xf numFmtId="0" fontId="52" fillId="0" borderId="13" xfId="0" applyFont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11" xfId="59" applyNumberFormat="1" applyFont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7" fontId="48" fillId="0" borderId="11" xfId="59" applyNumberFormat="1" applyFont="1" applyBorder="1" applyAlignment="1">
      <alignment horizontal="left" vertical="center" wrapText="1"/>
    </xf>
    <xf numFmtId="167" fontId="0" fillId="0" borderId="0" xfId="59" applyNumberFormat="1" applyFont="1" applyBorder="1" applyAlignment="1">
      <alignment/>
    </xf>
    <xf numFmtId="0" fontId="48" fillId="0" borderId="0" xfId="59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horizontal="justify" vertical="center"/>
    </xf>
    <xf numFmtId="166" fontId="47" fillId="0" borderId="0" xfId="59" applyFont="1" applyBorder="1" applyAlignment="1">
      <alignment horizontal="left" vertical="center" wrapText="1"/>
    </xf>
    <xf numFmtId="166" fontId="48" fillId="0" borderId="0" xfId="59" applyFont="1" applyBorder="1" applyAlignment="1">
      <alignment horizontal="center" vertical="center" wrapText="1"/>
    </xf>
    <xf numFmtId="166" fontId="48" fillId="0" borderId="0" xfId="59" applyFont="1" applyBorder="1" applyAlignment="1">
      <alignment horizontal="left" vertical="center" wrapText="1"/>
    </xf>
    <xf numFmtId="166" fontId="48" fillId="0" borderId="0" xfId="59" applyFont="1" applyBorder="1" applyAlignment="1">
      <alignment horizontal="left" vertical="center" wrapText="1"/>
    </xf>
    <xf numFmtId="166" fontId="47" fillId="0" borderId="0" xfId="59" applyFont="1" applyBorder="1" applyAlignment="1">
      <alignment horizontal="left" vertical="center" wrapText="1"/>
    </xf>
    <xf numFmtId="166" fontId="52" fillId="0" borderId="0" xfId="59" applyFont="1" applyBorder="1" applyAlignment="1">
      <alignment horizontal="justify" vertical="center" wrapText="1"/>
    </xf>
    <xf numFmtId="166" fontId="53" fillId="0" borderId="0" xfId="59" applyFont="1" applyBorder="1" applyAlignment="1">
      <alignment horizontal="justify" vertical="center" wrapText="1"/>
    </xf>
    <xf numFmtId="166" fontId="52" fillId="0" borderId="0" xfId="59" applyFont="1" applyBorder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166" fontId="0" fillId="0" borderId="0" xfId="59" applyFont="1" applyFill="1" applyBorder="1" applyAlignment="1">
      <alignment/>
    </xf>
    <xf numFmtId="0" fontId="51" fillId="0" borderId="0" xfId="0" applyFont="1" applyBorder="1" applyAlignment="1">
      <alignment horizontal="justify" vertical="center" wrapText="1"/>
    </xf>
    <xf numFmtId="167" fontId="52" fillId="0" borderId="0" xfId="59" applyNumberFormat="1" applyFont="1" applyBorder="1" applyAlignment="1">
      <alignment horizontal="justify" vertical="center" wrapText="1"/>
    </xf>
    <xf numFmtId="167" fontId="51" fillId="0" borderId="0" xfId="59" applyNumberFormat="1" applyFont="1" applyBorder="1" applyAlignment="1">
      <alignment horizontal="justify" vertical="center" wrapText="1"/>
    </xf>
    <xf numFmtId="167" fontId="53" fillId="0" borderId="0" xfId="59" applyNumberFormat="1" applyFont="1" applyBorder="1" applyAlignment="1">
      <alignment horizontal="justify" vertical="center" wrapText="1"/>
    </xf>
    <xf numFmtId="167" fontId="47" fillId="0" borderId="12" xfId="59" applyNumberFormat="1" applyFont="1" applyFill="1" applyBorder="1" applyAlignment="1">
      <alignment horizontal="right" vertical="center" wrapText="1"/>
    </xf>
    <xf numFmtId="167" fontId="48" fillId="0" borderId="0" xfId="59" applyNumberFormat="1" applyFont="1" applyFill="1" applyAlignment="1">
      <alignment horizontal="right" vertical="center" wrapText="1"/>
    </xf>
    <xf numFmtId="167" fontId="48" fillId="0" borderId="0" xfId="59" applyNumberFormat="1" applyFont="1" applyAlignment="1">
      <alignment horizontal="right" vertical="center" wrapText="1"/>
    </xf>
    <xf numFmtId="167" fontId="48" fillId="0" borderId="11" xfId="59" applyNumberFormat="1" applyFont="1" applyBorder="1" applyAlignment="1">
      <alignment horizontal="right" vertical="center" wrapText="1"/>
    </xf>
    <xf numFmtId="167" fontId="47" fillId="0" borderId="13" xfId="59" applyNumberFormat="1" applyFont="1" applyFill="1" applyBorder="1" applyAlignment="1">
      <alignment horizontal="right" vertical="center" wrapText="1"/>
    </xf>
    <xf numFmtId="167" fontId="47" fillId="0" borderId="10" xfId="59" applyNumberFormat="1" applyFont="1" applyFill="1" applyBorder="1" applyAlignment="1">
      <alignment horizontal="right" vertical="center" wrapText="1"/>
    </xf>
    <xf numFmtId="167" fontId="0" fillId="0" borderId="0" xfId="59" applyNumberFormat="1" applyFont="1" applyFill="1" applyAlignment="1">
      <alignment horizontal="right"/>
    </xf>
    <xf numFmtId="167" fontId="36" fillId="0" borderId="0" xfId="59" applyNumberFormat="1" applyFont="1" applyFill="1" applyAlignment="1">
      <alignment horizontal="right"/>
    </xf>
    <xf numFmtId="167" fontId="48" fillId="0" borderId="0" xfId="59" applyNumberFormat="1" applyFont="1" applyFill="1" applyBorder="1" applyAlignment="1">
      <alignment horizontal="right" vertical="center" wrapText="1"/>
    </xf>
    <xf numFmtId="167" fontId="48" fillId="0" borderId="14" xfId="59" applyNumberFormat="1" applyFont="1" applyBorder="1" applyAlignment="1">
      <alignment horizontal="left" vertical="center" wrapText="1"/>
    </xf>
    <xf numFmtId="167" fontId="0" fillId="0" borderId="0" xfId="59" applyNumberFormat="1" applyFont="1" applyBorder="1" applyAlignment="1">
      <alignment/>
    </xf>
    <xf numFmtId="167" fontId="47" fillId="0" borderId="0" xfId="59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166" fontId="0" fillId="0" borderId="0" xfId="59" applyFont="1" applyBorder="1" applyAlignment="1">
      <alignment/>
    </xf>
    <xf numFmtId="166" fontId="47" fillId="0" borderId="0" xfId="59" applyFont="1" applyBorder="1" applyAlignment="1">
      <alignment horizontal="center" vertical="center" wrapText="1"/>
    </xf>
    <xf numFmtId="167" fontId="47" fillId="0" borderId="11" xfId="59" applyNumberFormat="1" applyFont="1" applyFill="1" applyBorder="1" applyAlignment="1">
      <alignment horizontal="center" vertical="center" wrapText="1"/>
    </xf>
    <xf numFmtId="4" fontId="0" fillId="0" borderId="0" xfId="59" applyNumberFormat="1" applyFont="1" applyBorder="1" applyAlignment="1">
      <alignment/>
    </xf>
    <xf numFmtId="4" fontId="47" fillId="0" borderId="0" xfId="59" applyNumberFormat="1" applyFont="1" applyBorder="1" applyAlignment="1">
      <alignment horizontal="center" vertical="center" wrapText="1"/>
    </xf>
    <xf numFmtId="4" fontId="47" fillId="0" borderId="0" xfId="59" applyNumberFormat="1" applyFont="1" applyBorder="1" applyAlignment="1">
      <alignment horizontal="right" vertical="center" wrapText="1"/>
    </xf>
    <xf numFmtId="4" fontId="47" fillId="0" borderId="0" xfId="59" applyNumberFormat="1" applyFont="1" applyBorder="1" applyAlignment="1">
      <alignment horizontal="left" vertical="center" wrapText="1"/>
    </xf>
    <xf numFmtId="4" fontId="48" fillId="0" borderId="0" xfId="59" applyNumberFormat="1" applyFont="1" applyBorder="1" applyAlignment="1">
      <alignment horizontal="center" vertical="center" wrapText="1"/>
    </xf>
    <xf numFmtId="4" fontId="48" fillId="0" borderId="0" xfId="59" applyNumberFormat="1" applyFont="1" applyBorder="1" applyAlignment="1">
      <alignment horizontal="left" vertical="center" wrapText="1"/>
    </xf>
    <xf numFmtId="4" fontId="51" fillId="0" borderId="0" xfId="59" applyNumberFormat="1" applyFont="1" applyBorder="1" applyAlignment="1">
      <alignment horizontal="justify" vertical="center"/>
    </xf>
    <xf numFmtId="4" fontId="56" fillId="0" borderId="0" xfId="59" applyNumberFormat="1" applyFont="1" applyBorder="1" applyAlignment="1">
      <alignment horizontal="justify" vertical="center"/>
    </xf>
    <xf numFmtId="4" fontId="56" fillId="0" borderId="0" xfId="59" applyNumberFormat="1" applyFont="1" applyBorder="1" applyAlignment="1">
      <alignment/>
    </xf>
    <xf numFmtId="4" fontId="0" fillId="0" borderId="0" xfId="59" applyNumberFormat="1" applyFont="1" applyFill="1" applyBorder="1" applyAlignment="1">
      <alignment/>
    </xf>
    <xf numFmtId="167" fontId="0" fillId="0" borderId="0" xfId="59" applyNumberFormat="1" applyFont="1" applyAlignment="1">
      <alignment/>
    </xf>
    <xf numFmtId="4" fontId="48" fillId="0" borderId="0" xfId="0" applyNumberFormat="1" applyFont="1" applyBorder="1" applyAlignment="1">
      <alignment horizontal="left" vertical="center" wrapText="1"/>
    </xf>
    <xf numFmtId="4" fontId="47" fillId="0" borderId="0" xfId="0" applyNumberFormat="1" applyFont="1" applyBorder="1" applyAlignment="1">
      <alignment horizontal="left" vertical="center" wrapText="1"/>
    </xf>
    <xf numFmtId="174" fontId="53" fillId="0" borderId="15" xfId="59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wrapText="1"/>
    </xf>
    <xf numFmtId="166" fontId="47" fillId="0" borderId="0" xfId="59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167" fontId="0" fillId="0" borderId="0" xfId="59" applyNumberFormat="1" applyFont="1" applyFill="1" applyAlignment="1">
      <alignment horizontal="right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167" fontId="47" fillId="0" borderId="11" xfId="59" applyNumberFormat="1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166" fontId="0" fillId="0" borderId="0" xfId="59" applyFont="1" applyAlignment="1">
      <alignment/>
    </xf>
    <xf numFmtId="166" fontId="0" fillId="0" borderId="0" xfId="59" applyFont="1" applyBorder="1" applyAlignment="1">
      <alignment/>
    </xf>
    <xf numFmtId="166" fontId="0" fillId="0" borderId="0" xfId="59" applyFont="1" applyFill="1" applyAlignment="1">
      <alignment/>
    </xf>
    <xf numFmtId="166" fontId="0" fillId="0" borderId="0" xfId="59" applyFont="1" applyFill="1" applyBorder="1" applyAlignment="1">
      <alignment/>
    </xf>
    <xf numFmtId="166" fontId="48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3" fontId="47" fillId="0" borderId="0" xfId="0" applyNumberFormat="1" applyFont="1" applyBorder="1" applyAlignment="1">
      <alignment horizontal="left" vertical="center" wrapText="1"/>
    </xf>
    <xf numFmtId="0" fontId="57" fillId="0" borderId="0" xfId="0" applyFont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7" fontId="47" fillId="0" borderId="0" xfId="59" applyNumberFormat="1" applyFont="1" applyBorder="1" applyAlignment="1">
      <alignment horizontal="center" vertical="center" wrapText="1"/>
    </xf>
    <xf numFmtId="167" fontId="48" fillId="0" borderId="0" xfId="59" applyNumberFormat="1" applyFont="1" applyBorder="1" applyAlignment="1">
      <alignment horizontal="left" vertical="center" wrapText="1"/>
    </xf>
    <xf numFmtId="167" fontId="47" fillId="0" borderId="0" xfId="59" applyNumberFormat="1" applyFont="1" applyBorder="1" applyAlignment="1">
      <alignment horizontal="left" vertical="center" wrapText="1"/>
    </xf>
    <xf numFmtId="167" fontId="52" fillId="0" borderId="0" xfId="59" applyNumberFormat="1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7" fontId="52" fillId="0" borderId="0" xfId="59" applyNumberFormat="1" applyFont="1" applyAlignment="1">
      <alignment horizontal="right" vertical="center" wrapText="1"/>
    </xf>
    <xf numFmtId="167" fontId="52" fillId="0" borderId="11" xfId="59" applyNumberFormat="1" applyFont="1" applyBorder="1" applyAlignment="1">
      <alignment horizontal="right" vertical="center" wrapText="1"/>
    </xf>
    <xf numFmtId="166" fontId="57" fillId="0" borderId="0" xfId="59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Fill="1" applyAlignment="1">
      <alignment vertical="center" wrapText="1"/>
    </xf>
    <xf numFmtId="0" fontId="57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3.00390625" style="0" customWidth="1"/>
    <col min="2" max="2" width="15.57421875" style="0" customWidth="1"/>
    <col min="3" max="3" width="15.57421875" style="41" customWidth="1"/>
    <col min="4" max="4" width="15.57421875" style="78" customWidth="1"/>
    <col min="5" max="5" width="14.7109375" style="181" bestFit="1" customWidth="1"/>
    <col min="6" max="6" width="28.7109375" style="182" customWidth="1"/>
    <col min="7" max="7" width="27.421875" style="35" customWidth="1"/>
    <col min="8" max="8" width="15.140625" style="157" bestFit="1" customWidth="1"/>
    <col min="9" max="9" width="15.28125" style="157" bestFit="1" customWidth="1"/>
    <col min="10" max="10" width="15.140625" style="154" bestFit="1" customWidth="1"/>
    <col min="11" max="16" width="9.140625" style="35" customWidth="1"/>
  </cols>
  <sheetData>
    <row r="1" ht="15">
      <c r="A1" s="81" t="s">
        <v>109</v>
      </c>
    </row>
    <row r="2" ht="15">
      <c r="A2" s="81" t="s">
        <v>124</v>
      </c>
    </row>
    <row r="4" ht="15.75">
      <c r="A4" s="1" t="s">
        <v>0</v>
      </c>
    </row>
    <row r="5" ht="15">
      <c r="A5" s="2" t="s">
        <v>123</v>
      </c>
    </row>
    <row r="7" spans="1:10" ht="15">
      <c r="A7" s="188" t="s">
        <v>1</v>
      </c>
      <c r="B7" s="190" t="s">
        <v>38</v>
      </c>
      <c r="C7" s="68" t="s">
        <v>122</v>
      </c>
      <c r="D7" s="68" t="s">
        <v>89</v>
      </c>
      <c r="G7" s="148"/>
      <c r="H7" s="158"/>
      <c r="I7" s="159"/>
      <c r="J7" s="128"/>
    </row>
    <row r="8" spans="1:10" ht="15.75" thickBot="1">
      <c r="A8" s="189"/>
      <c r="B8" s="191"/>
      <c r="C8" s="66" t="s">
        <v>118</v>
      </c>
      <c r="D8" s="66" t="s">
        <v>115</v>
      </c>
      <c r="G8" s="92"/>
      <c r="H8" s="158"/>
      <c r="I8" s="160"/>
      <c r="J8" s="124"/>
    </row>
    <row r="9" spans="1:4" ht="15">
      <c r="A9" s="4"/>
      <c r="B9" s="3"/>
      <c r="C9" s="29"/>
      <c r="D9" s="67"/>
    </row>
    <row r="10" spans="1:10" ht="15">
      <c r="A10" s="4" t="s">
        <v>2</v>
      </c>
      <c r="B10" s="5"/>
      <c r="C10" s="29"/>
      <c r="D10" s="67"/>
      <c r="G10" s="92"/>
      <c r="H10" s="161"/>
      <c r="I10" s="160"/>
      <c r="J10" s="124"/>
    </row>
    <row r="11" spans="1:10" ht="23.25" customHeight="1">
      <c r="A11" s="4" t="s">
        <v>3</v>
      </c>
      <c r="B11" s="5"/>
      <c r="C11" s="68"/>
      <c r="D11" s="67"/>
      <c r="G11" s="92"/>
      <c r="H11" s="161"/>
      <c r="I11" s="160"/>
      <c r="J11" s="124"/>
    </row>
    <row r="12" spans="1:12" ht="24.75" customHeight="1">
      <c r="A12" s="129" t="s">
        <v>4</v>
      </c>
      <c r="B12" s="5">
        <v>4</v>
      </c>
      <c r="C12" s="63">
        <v>142870897</v>
      </c>
      <c r="D12" s="63">
        <v>147853020</v>
      </c>
      <c r="F12" s="124"/>
      <c r="G12" s="70"/>
      <c r="H12" s="168"/>
      <c r="I12" s="168"/>
      <c r="J12" s="124"/>
      <c r="K12" s="40"/>
      <c r="L12" s="40"/>
    </row>
    <row r="13" spans="1:12" ht="24.75" customHeight="1">
      <c r="A13" s="129" t="s">
        <v>5</v>
      </c>
      <c r="B13" s="5">
        <v>5</v>
      </c>
      <c r="C13" s="63">
        <v>3789529</v>
      </c>
      <c r="D13" s="63">
        <v>3829373</v>
      </c>
      <c r="F13" s="124"/>
      <c r="G13" s="70"/>
      <c r="H13" s="168"/>
      <c r="I13" s="168"/>
      <c r="J13" s="124"/>
      <c r="K13" s="40"/>
      <c r="L13" s="40"/>
    </row>
    <row r="14" spans="1:12" ht="24.75" customHeight="1">
      <c r="A14" s="129" t="s">
        <v>6</v>
      </c>
      <c r="B14" s="5">
        <v>6</v>
      </c>
      <c r="C14" s="63">
        <v>7041518</v>
      </c>
      <c r="D14" s="63">
        <v>7413424</v>
      </c>
      <c r="F14" s="124"/>
      <c r="G14" s="70"/>
      <c r="H14" s="168"/>
      <c r="I14" s="168"/>
      <c r="J14" s="124"/>
      <c r="K14" s="40"/>
      <c r="L14" s="40"/>
    </row>
    <row r="15" spans="1:12" ht="24.75" customHeight="1">
      <c r="A15" s="129" t="s">
        <v>7</v>
      </c>
      <c r="B15" s="5"/>
      <c r="C15" s="63">
        <v>57870</v>
      </c>
      <c r="D15" s="63">
        <v>67716</v>
      </c>
      <c r="F15" s="124"/>
      <c r="G15" s="70"/>
      <c r="H15" s="168"/>
      <c r="I15" s="168"/>
      <c r="J15" s="124"/>
      <c r="K15" s="40"/>
      <c r="L15" s="40"/>
    </row>
    <row r="16" spans="1:12" ht="24.75" customHeight="1">
      <c r="A16" s="129" t="s">
        <v>8</v>
      </c>
      <c r="B16" s="5">
        <v>7</v>
      </c>
      <c r="C16" s="63">
        <v>3391930</v>
      </c>
      <c r="D16" s="63">
        <v>2545024</v>
      </c>
      <c r="F16" s="124"/>
      <c r="G16" s="70"/>
      <c r="H16" s="168"/>
      <c r="I16" s="168"/>
      <c r="J16" s="124"/>
      <c r="K16" s="40"/>
      <c r="L16" s="40"/>
    </row>
    <row r="17" spans="1:12" ht="24.75" customHeight="1">
      <c r="A17" s="129" t="s">
        <v>117</v>
      </c>
      <c r="B17" s="5">
        <v>12</v>
      </c>
      <c r="C17" s="63">
        <v>2013820</v>
      </c>
      <c r="D17" s="63">
        <v>2013820</v>
      </c>
      <c r="F17" s="124"/>
      <c r="G17" s="70"/>
      <c r="H17" s="168"/>
      <c r="I17" s="168"/>
      <c r="J17" s="124"/>
      <c r="K17" s="40"/>
      <c r="L17" s="40"/>
    </row>
    <row r="18" spans="1:12" ht="24.75" customHeight="1">
      <c r="A18" s="129" t="s">
        <v>9</v>
      </c>
      <c r="B18" s="5"/>
      <c r="C18" s="63">
        <v>69513</v>
      </c>
      <c r="D18" s="63">
        <v>94843</v>
      </c>
      <c r="F18" s="124"/>
      <c r="G18" s="70"/>
      <c r="H18" s="168"/>
      <c r="I18" s="168"/>
      <c r="J18" s="124"/>
      <c r="K18" s="40"/>
      <c r="L18" s="40"/>
    </row>
    <row r="19" spans="1:12" ht="24.75" customHeight="1">
      <c r="A19" s="129" t="s">
        <v>10</v>
      </c>
      <c r="B19" s="5">
        <v>14</v>
      </c>
      <c r="C19" s="63">
        <v>673193</v>
      </c>
      <c r="D19" s="63">
        <v>643957</v>
      </c>
      <c r="F19" s="124"/>
      <c r="G19" s="70"/>
      <c r="H19" s="168"/>
      <c r="I19" s="168"/>
      <c r="J19" s="124"/>
      <c r="K19" s="40"/>
      <c r="L19" s="40"/>
    </row>
    <row r="20" spans="1:12" ht="24.75" customHeight="1" thickBot="1">
      <c r="A20" s="130" t="s">
        <v>14</v>
      </c>
      <c r="B20" s="9">
        <v>8</v>
      </c>
      <c r="C20" s="111">
        <v>1573760</v>
      </c>
      <c r="D20" s="111">
        <v>1551110</v>
      </c>
      <c r="F20" s="124"/>
      <c r="G20" s="70"/>
      <c r="H20" s="168"/>
      <c r="I20" s="168"/>
      <c r="J20" s="124"/>
      <c r="K20" s="40"/>
      <c r="L20" s="40"/>
    </row>
    <row r="21" spans="1:12" ht="15.75" thickBot="1">
      <c r="A21" s="13"/>
      <c r="B21" s="110"/>
      <c r="C21" s="65">
        <f>SUM(C12:C20)</f>
        <v>161482030</v>
      </c>
      <c r="D21" s="65">
        <f>SUM(D12:D20)</f>
        <v>166012287</v>
      </c>
      <c r="F21" s="125"/>
      <c r="G21" s="149"/>
      <c r="H21" s="169"/>
      <c r="I21" s="169"/>
      <c r="J21" s="124"/>
      <c r="K21" s="40"/>
      <c r="L21" s="40"/>
    </row>
    <row r="22" spans="1:12" ht="6.75" customHeight="1">
      <c r="A22" s="6"/>
      <c r="B22" s="5"/>
      <c r="C22" s="68"/>
      <c r="D22" s="63"/>
      <c r="F22" s="124"/>
      <c r="G22" s="70"/>
      <c r="H22" s="169"/>
      <c r="I22" s="168"/>
      <c r="J22" s="124"/>
      <c r="K22" s="40"/>
      <c r="L22" s="40"/>
    </row>
    <row r="23" spans="1:12" ht="15">
      <c r="A23" s="4" t="s">
        <v>11</v>
      </c>
      <c r="B23" s="5"/>
      <c r="C23" s="68"/>
      <c r="D23" s="63"/>
      <c r="E23" s="182"/>
      <c r="F23" s="125"/>
      <c r="G23" s="70"/>
      <c r="H23" s="169"/>
      <c r="I23" s="168"/>
      <c r="J23" s="124"/>
      <c r="K23" s="40"/>
      <c r="L23" s="40"/>
    </row>
    <row r="24" spans="1:12" ht="18" customHeight="1">
      <c r="A24" s="6" t="s">
        <v>14</v>
      </c>
      <c r="B24" s="5">
        <v>8</v>
      </c>
      <c r="C24" s="63">
        <v>4856538</v>
      </c>
      <c r="D24" s="63">
        <v>4499654</v>
      </c>
      <c r="E24" s="182"/>
      <c r="G24" s="70"/>
      <c r="H24" s="168"/>
      <c r="I24" s="168"/>
      <c r="J24" s="124"/>
      <c r="K24" s="40"/>
      <c r="L24" s="40"/>
    </row>
    <row r="25" spans="1:12" ht="18" customHeight="1">
      <c r="A25" s="6" t="s">
        <v>12</v>
      </c>
      <c r="B25" s="5">
        <v>9</v>
      </c>
      <c r="C25" s="63">
        <v>3610055</v>
      </c>
      <c r="D25" s="63">
        <v>3435459</v>
      </c>
      <c r="E25" s="182"/>
      <c r="F25" s="124"/>
      <c r="G25" s="70"/>
      <c r="H25" s="168"/>
      <c r="I25" s="168"/>
      <c r="J25" s="124"/>
      <c r="K25" s="40"/>
      <c r="L25" s="40"/>
    </row>
    <row r="26" spans="1:12" ht="18" customHeight="1">
      <c r="A26" s="6" t="s">
        <v>13</v>
      </c>
      <c r="B26" s="5">
        <v>10</v>
      </c>
      <c r="C26" s="63">
        <f>9273541+292376</f>
        <v>9565917</v>
      </c>
      <c r="D26" s="63">
        <v>15978120</v>
      </c>
      <c r="E26" s="182"/>
      <c r="F26" s="124"/>
      <c r="G26" s="185"/>
      <c r="H26" s="168"/>
      <c r="I26" s="168"/>
      <c r="J26" s="124"/>
      <c r="K26" s="40"/>
      <c r="L26" s="40"/>
    </row>
    <row r="27" spans="1:12" ht="18" customHeight="1">
      <c r="A27" s="6" t="s">
        <v>15</v>
      </c>
      <c r="B27" s="5">
        <v>11</v>
      </c>
      <c r="C27" s="63">
        <v>4457199</v>
      </c>
      <c r="D27" s="63">
        <v>8920954</v>
      </c>
      <c r="E27" s="182"/>
      <c r="F27" s="124"/>
      <c r="G27" s="185"/>
      <c r="H27" s="168"/>
      <c r="I27" s="168"/>
      <c r="J27" s="124"/>
      <c r="K27" s="40"/>
      <c r="L27" s="40"/>
    </row>
    <row r="28" spans="1:12" ht="18" customHeight="1">
      <c r="A28" s="6" t="s">
        <v>16</v>
      </c>
      <c r="B28" s="5">
        <v>12</v>
      </c>
      <c r="C28" s="63">
        <v>7047522</v>
      </c>
      <c r="D28" s="63">
        <v>4907379</v>
      </c>
      <c r="E28" s="182"/>
      <c r="F28" s="124"/>
      <c r="G28" s="185"/>
      <c r="H28" s="168"/>
      <c r="I28" s="168"/>
      <c r="J28" s="124"/>
      <c r="K28" s="40"/>
      <c r="L28" s="40"/>
    </row>
    <row r="29" spans="1:12" ht="18" customHeight="1">
      <c r="A29" s="69" t="s">
        <v>19</v>
      </c>
      <c r="B29" s="70"/>
      <c r="C29" s="63">
        <v>1014425</v>
      </c>
      <c r="D29" s="63">
        <v>87366</v>
      </c>
      <c r="E29" s="182"/>
      <c r="G29" s="185"/>
      <c r="H29" s="168"/>
      <c r="I29" s="168"/>
      <c r="J29" s="124"/>
      <c r="K29" s="40"/>
      <c r="L29" s="40"/>
    </row>
    <row r="30" spans="1:12" ht="18" customHeight="1">
      <c r="A30" s="6" t="s">
        <v>17</v>
      </c>
      <c r="B30" s="5">
        <v>13</v>
      </c>
      <c r="C30" s="63">
        <f>303820+162000</f>
        <v>465820</v>
      </c>
      <c r="D30" s="63">
        <v>209954</v>
      </c>
      <c r="E30" s="182"/>
      <c r="F30" s="124"/>
      <c r="G30" s="185"/>
      <c r="H30" s="168"/>
      <c r="I30" s="168"/>
      <c r="J30" s="124"/>
      <c r="K30" s="40"/>
      <c r="L30" s="40"/>
    </row>
    <row r="31" spans="1:12" ht="18" customHeight="1">
      <c r="A31" s="96" t="s">
        <v>18</v>
      </c>
      <c r="B31" s="95">
        <v>14</v>
      </c>
      <c r="C31" s="94">
        <f>554189-454376</f>
        <v>99813</v>
      </c>
      <c r="D31" s="94">
        <v>2646416</v>
      </c>
      <c r="E31" s="182"/>
      <c r="F31" s="124"/>
      <c r="G31" s="185"/>
      <c r="H31" s="168"/>
      <c r="I31" s="168"/>
      <c r="J31" s="124"/>
      <c r="K31" s="40"/>
      <c r="L31" s="40"/>
    </row>
    <row r="32" spans="1:12" ht="15.75" thickBot="1">
      <c r="A32" s="8"/>
      <c r="B32" s="9"/>
      <c r="C32" s="66">
        <f>SUM(C24:C31)</f>
        <v>31117289</v>
      </c>
      <c r="D32" s="65">
        <f>SUM(D24:D31)</f>
        <v>40685302</v>
      </c>
      <c r="E32" s="182"/>
      <c r="F32" s="125"/>
      <c r="G32" s="149"/>
      <c r="H32" s="169"/>
      <c r="I32" s="169"/>
      <c r="J32" s="124"/>
      <c r="K32" s="40"/>
      <c r="L32" s="40"/>
    </row>
    <row r="33" spans="1:12" ht="15.75" thickBot="1">
      <c r="A33" s="13" t="s">
        <v>20</v>
      </c>
      <c r="B33" s="9"/>
      <c r="C33" s="156">
        <f>C32+C21</f>
        <v>192599319</v>
      </c>
      <c r="D33" s="65">
        <f>D32+D21</f>
        <v>206697589</v>
      </c>
      <c r="E33" s="182"/>
      <c r="F33" s="125"/>
      <c r="G33" s="149"/>
      <c r="H33" s="169"/>
      <c r="I33" s="169"/>
      <c r="J33" s="124"/>
      <c r="K33" s="40"/>
      <c r="L33" s="40"/>
    </row>
    <row r="34" spans="1:12" ht="15">
      <c r="A34" s="92"/>
      <c r="B34" s="70"/>
      <c r="C34" s="93"/>
      <c r="D34" s="73"/>
      <c r="F34" s="125"/>
      <c r="G34" s="70"/>
      <c r="H34" s="168"/>
      <c r="I34" s="168"/>
      <c r="J34" s="124"/>
      <c r="K34" s="40"/>
      <c r="L34" s="40"/>
    </row>
    <row r="35" spans="1:12" ht="15">
      <c r="A35" s="4" t="s">
        <v>21</v>
      </c>
      <c r="B35" s="5"/>
      <c r="C35" s="68"/>
      <c r="D35" s="63"/>
      <c r="F35" s="124"/>
      <c r="G35" s="70"/>
      <c r="H35" s="168"/>
      <c r="I35" s="168"/>
      <c r="J35" s="124"/>
      <c r="K35" s="40"/>
      <c r="L35" s="40"/>
    </row>
    <row r="36" spans="1:12" ht="19.5" customHeight="1">
      <c r="A36" s="4" t="s">
        <v>22</v>
      </c>
      <c r="B36" s="5"/>
      <c r="C36" s="68"/>
      <c r="D36" s="63"/>
      <c r="J36" s="124"/>
      <c r="K36" s="40"/>
      <c r="L36" s="40"/>
    </row>
    <row r="37" spans="1:12" ht="19.5" customHeight="1">
      <c r="A37" s="150" t="s">
        <v>23</v>
      </c>
      <c r="B37" s="70">
        <v>15</v>
      </c>
      <c r="C37" s="150">
        <v>80000</v>
      </c>
      <c r="D37" s="150">
        <v>80000</v>
      </c>
      <c r="F37" s="124"/>
      <c r="G37" s="70"/>
      <c r="H37" s="168"/>
      <c r="I37" s="168"/>
      <c r="J37" s="124"/>
      <c r="K37" s="40"/>
      <c r="L37" s="40"/>
    </row>
    <row r="38" spans="1:12" ht="15">
      <c r="A38" s="94" t="s">
        <v>121</v>
      </c>
      <c r="B38" s="95"/>
      <c r="C38" s="94">
        <v>18168460</v>
      </c>
      <c r="D38" s="94">
        <v>23818600</v>
      </c>
      <c r="F38" s="124"/>
      <c r="G38" s="70"/>
      <c r="H38" s="168"/>
      <c r="I38" s="168"/>
      <c r="J38" s="124"/>
      <c r="K38" s="40"/>
      <c r="L38" s="40"/>
    </row>
    <row r="39" spans="1:12" ht="15.75" thickBot="1">
      <c r="A39" s="8"/>
      <c r="B39" s="9"/>
      <c r="C39" s="66">
        <f>SUM(C37:C38)</f>
        <v>18248460</v>
      </c>
      <c r="D39" s="65">
        <f>SUM(D37:D38)</f>
        <v>23898600</v>
      </c>
      <c r="F39" s="125"/>
      <c r="G39" s="149"/>
      <c r="H39" s="169"/>
      <c r="I39" s="169"/>
      <c r="J39" s="125"/>
      <c r="K39" s="40"/>
      <c r="L39" s="40"/>
    </row>
    <row r="40" spans="1:12" ht="6.75" customHeight="1">
      <c r="A40" s="11"/>
      <c r="B40" s="12"/>
      <c r="C40" s="68"/>
      <c r="D40" s="63"/>
      <c r="F40" s="124"/>
      <c r="G40" s="70"/>
      <c r="H40" s="168"/>
      <c r="I40" s="168"/>
      <c r="J40" s="124"/>
      <c r="K40" s="40"/>
      <c r="L40" s="40"/>
    </row>
    <row r="41" spans="1:12" ht="15">
      <c r="A41" s="4" t="s">
        <v>24</v>
      </c>
      <c r="B41" s="3"/>
      <c r="C41" s="68"/>
      <c r="D41" s="67"/>
      <c r="F41" s="125"/>
      <c r="G41" s="70"/>
      <c r="H41" s="168"/>
      <c r="I41" s="168"/>
      <c r="J41" s="124"/>
      <c r="K41" s="40"/>
      <c r="L41" s="40"/>
    </row>
    <row r="42" spans="1:12" ht="23.25" customHeight="1">
      <c r="A42" s="63" t="s">
        <v>26</v>
      </c>
      <c r="B42" s="5">
        <v>16</v>
      </c>
      <c r="C42" s="63">
        <v>103959284</v>
      </c>
      <c r="D42" s="63">
        <v>110040295</v>
      </c>
      <c r="F42" s="124"/>
      <c r="G42" s="70"/>
      <c r="H42" s="168"/>
      <c r="I42" s="168"/>
      <c r="J42" s="124"/>
      <c r="K42" s="40"/>
      <c r="L42" s="40"/>
    </row>
    <row r="43" spans="1:12" ht="23.25" customHeight="1">
      <c r="A43" s="63" t="s">
        <v>27</v>
      </c>
      <c r="B43" s="5">
        <v>17</v>
      </c>
      <c r="C43" s="63">
        <v>3937994</v>
      </c>
      <c r="D43" s="63">
        <v>3795484</v>
      </c>
      <c r="F43" s="124"/>
      <c r="G43" s="70"/>
      <c r="H43" s="168"/>
      <c r="I43" s="168"/>
      <c r="J43" s="124"/>
      <c r="K43" s="40"/>
      <c r="L43" s="40"/>
    </row>
    <row r="44" spans="1:12" ht="23.25" customHeight="1">
      <c r="A44" s="63" t="s">
        <v>25</v>
      </c>
      <c r="B44" s="5">
        <v>18</v>
      </c>
      <c r="C44" s="63">
        <v>19899833</v>
      </c>
      <c r="D44" s="63">
        <v>20490552</v>
      </c>
      <c r="F44" s="124"/>
      <c r="G44" s="70"/>
      <c r="H44" s="168"/>
      <c r="I44" s="168"/>
      <c r="J44" s="124"/>
      <c r="K44" s="40"/>
      <c r="L44" s="40"/>
    </row>
    <row r="45" spans="1:12" ht="23.25" customHeight="1">
      <c r="A45" s="94" t="s">
        <v>28</v>
      </c>
      <c r="B45" s="95">
        <v>19</v>
      </c>
      <c r="C45" s="94">
        <v>1866905</v>
      </c>
      <c r="D45" s="94">
        <v>1720867</v>
      </c>
      <c r="F45" s="124"/>
      <c r="G45" s="70"/>
      <c r="H45" s="168"/>
      <c r="I45" s="168"/>
      <c r="J45" s="124"/>
      <c r="K45" s="40"/>
      <c r="L45" s="40"/>
    </row>
    <row r="46" spans="1:12" ht="15.75" thickBot="1">
      <c r="A46" s="8"/>
      <c r="B46" s="9"/>
      <c r="C46" s="66">
        <f>SUM(C42:C45)</f>
        <v>129664016</v>
      </c>
      <c r="D46" s="65">
        <f>SUM(D42:D45)</f>
        <v>136047198</v>
      </c>
      <c r="F46" s="125"/>
      <c r="G46" s="149"/>
      <c r="H46" s="169"/>
      <c r="I46" s="169"/>
      <c r="J46" s="125"/>
      <c r="K46" s="40"/>
      <c r="L46" s="40"/>
    </row>
    <row r="47" spans="1:12" ht="6.75" customHeight="1">
      <c r="A47" s="4"/>
      <c r="B47" s="56"/>
      <c r="C47" s="68"/>
      <c r="D47" s="63"/>
      <c r="F47" s="125"/>
      <c r="G47" s="70"/>
      <c r="H47" s="168"/>
      <c r="I47" s="168"/>
      <c r="J47" s="124"/>
      <c r="K47" s="40"/>
      <c r="L47" s="40"/>
    </row>
    <row r="48" spans="1:12" ht="15">
      <c r="A48" s="4" t="s">
        <v>29</v>
      </c>
      <c r="B48" s="5"/>
      <c r="C48" s="68"/>
      <c r="D48" s="63"/>
      <c r="J48" s="124"/>
      <c r="K48" s="40"/>
      <c r="L48" s="40"/>
    </row>
    <row r="49" spans="1:12" ht="20.25" customHeight="1">
      <c r="A49" s="63" t="s">
        <v>26</v>
      </c>
      <c r="B49" s="5">
        <v>16</v>
      </c>
      <c r="C49" s="63">
        <v>30215820</v>
      </c>
      <c r="D49" s="63">
        <v>27380047</v>
      </c>
      <c r="F49" s="124"/>
      <c r="G49" s="70"/>
      <c r="H49" s="168"/>
      <c r="I49" s="168"/>
      <c r="J49" s="124"/>
      <c r="K49" s="40"/>
      <c r="L49" s="40"/>
    </row>
    <row r="50" spans="1:12" ht="20.25" customHeight="1">
      <c r="A50" s="63" t="s">
        <v>30</v>
      </c>
      <c r="B50" s="5">
        <v>20</v>
      </c>
      <c r="C50" s="63">
        <v>6636269</v>
      </c>
      <c r="D50" s="63">
        <v>6959620</v>
      </c>
      <c r="F50" s="124"/>
      <c r="G50" s="70"/>
      <c r="H50" s="168"/>
      <c r="I50" s="168"/>
      <c r="J50" s="124"/>
      <c r="K50" s="40"/>
      <c r="L50" s="40"/>
    </row>
    <row r="51" spans="1:12" ht="20.25" customHeight="1">
      <c r="A51" s="63" t="s">
        <v>31</v>
      </c>
      <c r="B51" s="5">
        <v>21</v>
      </c>
      <c r="C51" s="63">
        <v>2826361</v>
      </c>
      <c r="D51" s="63">
        <v>2744843</v>
      </c>
      <c r="F51" s="124"/>
      <c r="G51" s="70"/>
      <c r="H51" s="168"/>
      <c r="I51" s="168"/>
      <c r="J51" s="124"/>
      <c r="K51" s="40"/>
      <c r="L51" s="40"/>
    </row>
    <row r="52" spans="1:12" ht="20.25" customHeight="1">
      <c r="A52" s="63" t="s">
        <v>105</v>
      </c>
      <c r="B52" s="5">
        <v>22</v>
      </c>
      <c r="C52" s="63">
        <v>466630</v>
      </c>
      <c r="D52" s="63">
        <v>1731164</v>
      </c>
      <c r="F52" s="124"/>
      <c r="G52" s="70"/>
      <c r="H52" s="168"/>
      <c r="I52" s="168"/>
      <c r="J52" s="124"/>
      <c r="K52" s="40"/>
      <c r="L52" s="40"/>
    </row>
    <row r="53" spans="1:12" ht="20.25" customHeight="1">
      <c r="A53" s="63" t="s">
        <v>32</v>
      </c>
      <c r="B53" s="5">
        <v>23</v>
      </c>
      <c r="C53" s="63">
        <v>2546207</v>
      </c>
      <c r="D53" s="63">
        <v>5803486</v>
      </c>
      <c r="F53" s="124"/>
      <c r="G53" s="70"/>
      <c r="H53" s="168"/>
      <c r="I53" s="168"/>
      <c r="J53" s="124"/>
      <c r="K53" s="40"/>
      <c r="L53" s="40"/>
    </row>
    <row r="54" spans="1:12" ht="20.25" customHeight="1">
      <c r="A54" s="94" t="s">
        <v>33</v>
      </c>
      <c r="B54" s="95">
        <v>24</v>
      </c>
      <c r="C54" s="94">
        <v>1995556</v>
      </c>
      <c r="D54" s="94">
        <v>2132631</v>
      </c>
      <c r="F54" s="124"/>
      <c r="G54" s="70"/>
      <c r="H54" s="168"/>
      <c r="I54" s="168"/>
      <c r="J54" s="124"/>
      <c r="K54" s="40"/>
      <c r="L54" s="40"/>
    </row>
    <row r="55" spans="1:12" ht="34.5" customHeight="1" thickBot="1">
      <c r="A55" s="8"/>
      <c r="B55" s="9"/>
      <c r="C55" s="66">
        <f>SUM(C49:C54)</f>
        <v>44686843</v>
      </c>
      <c r="D55" s="111">
        <f>SUM(D49:D54)</f>
        <v>46751791</v>
      </c>
      <c r="F55" s="125"/>
      <c r="G55" s="149"/>
      <c r="H55" s="169"/>
      <c r="I55" s="169"/>
      <c r="J55" s="125"/>
      <c r="K55" s="40"/>
      <c r="L55" s="40"/>
    </row>
    <row r="56" spans="1:12" ht="15.75" thickBot="1">
      <c r="A56" s="13" t="s">
        <v>34</v>
      </c>
      <c r="B56" s="57"/>
      <c r="C56" s="66">
        <f>C39+C46+C55</f>
        <v>192599319</v>
      </c>
      <c r="D56" s="65">
        <f>D39+D46+D55</f>
        <v>206697589</v>
      </c>
      <c r="F56" s="125"/>
      <c r="G56" s="149"/>
      <c r="H56" s="169"/>
      <c r="I56" s="169"/>
      <c r="J56" s="125"/>
      <c r="K56" s="40"/>
      <c r="L56" s="40"/>
    </row>
    <row r="57" spans="1:12" ht="24">
      <c r="A57" s="90" t="s">
        <v>35</v>
      </c>
      <c r="B57" s="91">
        <v>15</v>
      </c>
      <c r="C57" s="145">
        <f>(C56-C15-C46-C55)/80000</f>
        <v>227.382375</v>
      </c>
      <c r="D57" s="145">
        <f>(D56-D15-D46-D55)/80000</f>
        <v>297.88605</v>
      </c>
      <c r="F57" s="125"/>
      <c r="G57" s="149"/>
      <c r="H57" s="168"/>
      <c r="I57" s="168"/>
      <c r="J57" s="124"/>
      <c r="K57" s="40"/>
      <c r="L57" s="40"/>
    </row>
    <row r="58" spans="1:12" ht="15">
      <c r="A58" s="16"/>
      <c r="C58" s="41">
        <f>C33-C56</f>
        <v>0</v>
      </c>
      <c r="D58" s="41">
        <f>D33-D56</f>
        <v>0</v>
      </c>
      <c r="F58" s="124"/>
      <c r="G58" s="70"/>
      <c r="H58" s="168"/>
      <c r="I58" s="168"/>
      <c r="K58" s="40"/>
      <c r="L58" s="40"/>
    </row>
    <row r="59" spans="3:9" ht="15">
      <c r="C59" s="82"/>
      <c r="D59" s="82"/>
      <c r="F59" s="125"/>
      <c r="G59" s="149"/>
      <c r="H59" s="162"/>
      <c r="I59" s="162"/>
    </row>
    <row r="60" spans="1:7" ht="15">
      <c r="A60" s="35" t="s">
        <v>96</v>
      </c>
      <c r="B60" s="35" t="s">
        <v>110</v>
      </c>
      <c r="C60" s="146"/>
      <c r="D60" s="84" t="s">
        <v>110</v>
      </c>
      <c r="G60" s="119"/>
    </row>
    <row r="61" spans="1:9" ht="15">
      <c r="A61" s="85" t="s">
        <v>111</v>
      </c>
      <c r="B61" s="85" t="s">
        <v>92</v>
      </c>
      <c r="C61" s="82"/>
      <c r="D61" s="85" t="s">
        <v>93</v>
      </c>
      <c r="G61" s="119"/>
      <c r="H61" s="163"/>
      <c r="I61" s="163"/>
    </row>
    <row r="62" spans="1:9" ht="15">
      <c r="A62" s="85" t="s">
        <v>95</v>
      </c>
      <c r="B62" s="85" t="s">
        <v>36</v>
      </c>
      <c r="C62" s="82"/>
      <c r="D62" s="85" t="s">
        <v>112</v>
      </c>
      <c r="G62" s="120"/>
      <c r="H62" s="164"/>
      <c r="I62" s="164"/>
    </row>
    <row r="63" spans="2:8" ht="15">
      <c r="B63" s="86" t="s">
        <v>113</v>
      </c>
      <c r="C63" s="82"/>
      <c r="D63" s="85" t="s">
        <v>114</v>
      </c>
      <c r="H63" s="164"/>
    </row>
    <row r="64" spans="2:8" ht="15">
      <c r="B64" s="86" t="s">
        <v>37</v>
      </c>
      <c r="C64" s="167"/>
      <c r="D64" s="87"/>
      <c r="H64" s="165"/>
    </row>
    <row r="65" spans="1:16" s="44" customFormat="1" ht="15">
      <c r="A65" s="55"/>
      <c r="C65" s="45"/>
      <c r="D65" s="79"/>
      <c r="E65" s="183"/>
      <c r="F65" s="184"/>
      <c r="G65" s="35"/>
      <c r="H65" s="157"/>
      <c r="I65" s="157"/>
      <c r="J65" s="154"/>
      <c r="K65" s="61"/>
      <c r="L65" s="61"/>
      <c r="M65" s="61"/>
      <c r="N65" s="61"/>
      <c r="O65" s="61"/>
      <c r="P65" s="61"/>
    </row>
    <row r="66" spans="7:11" ht="15">
      <c r="G66" s="61"/>
      <c r="H66" s="166"/>
      <c r="I66" s="166"/>
      <c r="J66" s="131"/>
      <c r="K66" s="61"/>
    </row>
    <row r="67" spans="7:11" ht="15">
      <c r="G67" s="61"/>
      <c r="H67" s="166"/>
      <c r="I67" s="166"/>
      <c r="J67" s="131"/>
      <c r="K67" s="61"/>
    </row>
    <row r="68" spans="7:10" ht="15">
      <c r="G68" s="61"/>
      <c r="H68" s="166"/>
      <c r="I68" s="166"/>
      <c r="J68" s="131"/>
    </row>
  </sheetData>
  <sheetProtection/>
  <mergeCells count="2"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41.8515625" style="0" customWidth="1"/>
    <col min="2" max="2" width="15.7109375" style="0" customWidth="1"/>
    <col min="3" max="4" width="15.7109375" style="36" customWidth="1"/>
    <col min="5" max="6" width="9.140625" style="35" customWidth="1"/>
    <col min="7" max="7" width="9.00390625" style="35" customWidth="1"/>
    <col min="8" max="8" width="24.140625" style="35" customWidth="1"/>
    <col min="9" max="9" width="14.28125" style="35" bestFit="1" customWidth="1"/>
    <col min="10" max="10" width="20.28125" style="35" customWidth="1"/>
    <col min="11" max="11" width="18.140625" style="35" customWidth="1"/>
    <col min="12" max="12" width="9.28125" style="35" bestFit="1" customWidth="1"/>
    <col min="13" max="13" width="14.28125" style="35" bestFit="1" customWidth="1"/>
    <col min="14" max="14" width="16.8515625" style="35" customWidth="1"/>
    <col min="15" max="16" width="9.140625" style="35" customWidth="1"/>
  </cols>
  <sheetData>
    <row r="1" ht="15">
      <c r="A1" s="81" t="s">
        <v>109</v>
      </c>
    </row>
    <row r="2" ht="15">
      <c r="A2" s="81" t="s">
        <v>127</v>
      </c>
    </row>
    <row r="4" ht="15.75">
      <c r="A4" s="1" t="s">
        <v>39</v>
      </c>
    </row>
    <row r="5" ht="15">
      <c r="A5" s="2" t="s">
        <v>127</v>
      </c>
    </row>
    <row r="7" spans="1:11" ht="24" customHeight="1">
      <c r="A7" s="188" t="s">
        <v>1</v>
      </c>
      <c r="B7" s="190" t="s">
        <v>38</v>
      </c>
      <c r="C7" s="172" t="s">
        <v>125</v>
      </c>
      <c r="D7" s="172" t="s">
        <v>125</v>
      </c>
      <c r="G7" s="148"/>
      <c r="H7" s="149"/>
      <c r="I7" s="117"/>
      <c r="J7" s="117"/>
      <c r="K7" s="117"/>
    </row>
    <row r="8" spans="1:14" ht="15.75" thickBot="1">
      <c r="A8" s="189"/>
      <c r="B8" s="191"/>
      <c r="C8" s="177" t="s">
        <v>126</v>
      </c>
      <c r="D8" s="177" t="s">
        <v>131</v>
      </c>
      <c r="G8" s="148"/>
      <c r="H8" s="149"/>
      <c r="I8" s="117"/>
      <c r="J8" s="117"/>
      <c r="K8" s="117"/>
      <c r="L8" s="192"/>
      <c r="M8" s="77"/>
      <c r="N8" s="77"/>
    </row>
    <row r="9" spans="1:14" ht="15">
      <c r="A9" s="6"/>
      <c r="B9" s="5"/>
      <c r="C9" s="18"/>
      <c r="D9" s="19"/>
      <c r="G9" s="152"/>
      <c r="H9" s="70"/>
      <c r="I9" s="92"/>
      <c r="J9" s="152"/>
      <c r="K9" s="152"/>
      <c r="L9" s="192"/>
      <c r="M9" s="77"/>
      <c r="N9" s="77"/>
    </row>
    <row r="10" spans="1:16" ht="15">
      <c r="A10" s="69" t="s">
        <v>40</v>
      </c>
      <c r="B10" s="113">
        <v>25</v>
      </c>
      <c r="C10" s="63">
        <v>40573967</v>
      </c>
      <c r="D10" s="63">
        <v>72774540</v>
      </c>
      <c r="E10" s="40"/>
      <c r="G10" s="152"/>
      <c r="H10" s="70"/>
      <c r="I10" s="152"/>
      <c r="J10" s="152"/>
      <c r="K10" s="150"/>
      <c r="L10" s="72"/>
      <c r="M10" s="150"/>
      <c r="N10" s="71"/>
      <c r="O10" s="40"/>
      <c r="P10" s="40"/>
    </row>
    <row r="11" spans="1:16" ht="15">
      <c r="A11" s="96" t="s">
        <v>41</v>
      </c>
      <c r="B11" s="98">
        <v>26</v>
      </c>
      <c r="C11" s="94">
        <v>-16381339</v>
      </c>
      <c r="D11" s="94">
        <v>-15473196</v>
      </c>
      <c r="E11" s="40"/>
      <c r="G11" s="152"/>
      <c r="H11" s="70"/>
      <c r="I11" s="152"/>
      <c r="J11" s="152"/>
      <c r="K11" s="150"/>
      <c r="L11" s="72"/>
      <c r="M11" s="150"/>
      <c r="N11" s="71"/>
      <c r="O11" s="40"/>
      <c r="P11" s="40"/>
    </row>
    <row r="12" spans="1:16" ht="15">
      <c r="A12" s="4" t="s">
        <v>42</v>
      </c>
      <c r="B12" s="99"/>
      <c r="C12" s="68">
        <f>SUM(C10:C11)</f>
        <v>24192628</v>
      </c>
      <c r="D12" s="68">
        <f>SUM(D10:D11)</f>
        <v>57301344</v>
      </c>
      <c r="E12" s="40"/>
      <c r="G12" s="92"/>
      <c r="H12" s="149"/>
      <c r="I12" s="92"/>
      <c r="J12" s="92"/>
      <c r="K12" s="151"/>
      <c r="L12" s="147"/>
      <c r="M12" s="151"/>
      <c r="N12" s="76"/>
      <c r="O12" s="40"/>
      <c r="P12" s="40"/>
    </row>
    <row r="13" spans="1:16" ht="15">
      <c r="A13" s="6"/>
      <c r="B13" s="100"/>
      <c r="C13" s="68"/>
      <c r="D13" s="64"/>
      <c r="E13" s="40"/>
      <c r="G13" s="152"/>
      <c r="H13" s="70"/>
      <c r="I13" s="152"/>
      <c r="J13" s="152"/>
      <c r="K13" s="150"/>
      <c r="L13" s="72"/>
      <c r="M13" s="150"/>
      <c r="N13" s="71"/>
      <c r="O13" s="40"/>
      <c r="P13" s="40"/>
    </row>
    <row r="14" spans="1:16" ht="15">
      <c r="A14" s="63" t="s">
        <v>43</v>
      </c>
      <c r="B14" s="97">
        <v>27</v>
      </c>
      <c r="C14" s="63">
        <v>-14967936</v>
      </c>
      <c r="D14" s="63">
        <v>-24527010</v>
      </c>
      <c r="E14" s="40"/>
      <c r="G14" s="152"/>
      <c r="H14" s="70"/>
      <c r="I14" s="152"/>
      <c r="J14" s="152"/>
      <c r="K14" s="150"/>
      <c r="L14" s="72"/>
      <c r="M14" s="150"/>
      <c r="N14" s="71"/>
      <c r="O14" s="40"/>
      <c r="P14" s="40"/>
    </row>
    <row r="15" spans="1:16" ht="15">
      <c r="A15" s="63" t="s">
        <v>44</v>
      </c>
      <c r="B15" s="97">
        <v>28</v>
      </c>
      <c r="C15" s="63">
        <v>-2153066</v>
      </c>
      <c r="D15" s="63">
        <v>-2813916</v>
      </c>
      <c r="E15" s="40"/>
      <c r="G15" s="152"/>
      <c r="H15" s="70"/>
      <c r="I15" s="152"/>
      <c r="J15" s="152"/>
      <c r="K15" s="150"/>
      <c r="L15" s="72"/>
      <c r="M15" s="150"/>
      <c r="N15" s="71"/>
      <c r="O15" s="40"/>
      <c r="P15" s="40"/>
    </row>
    <row r="16" spans="1:16" ht="15">
      <c r="A16" s="63" t="s">
        <v>45</v>
      </c>
      <c r="B16" s="97">
        <v>29</v>
      </c>
      <c r="C16" s="63">
        <v>439964</v>
      </c>
      <c r="D16" s="63">
        <v>401262</v>
      </c>
      <c r="E16" s="40"/>
      <c r="G16" s="152"/>
      <c r="H16" s="70"/>
      <c r="I16" s="152"/>
      <c r="J16" s="152"/>
      <c r="K16" s="150"/>
      <c r="L16" s="72"/>
      <c r="M16" s="150"/>
      <c r="N16" s="71"/>
      <c r="O16" s="40"/>
      <c r="P16" s="40"/>
    </row>
    <row r="17" spans="1:16" ht="15">
      <c r="A17" s="63" t="s">
        <v>46</v>
      </c>
      <c r="B17" s="97">
        <v>30</v>
      </c>
      <c r="C17" s="63">
        <v>-4439916</v>
      </c>
      <c r="D17" s="63">
        <v>-6907745</v>
      </c>
      <c r="E17" s="40"/>
      <c r="G17" s="152"/>
      <c r="H17" s="70"/>
      <c r="I17" s="152"/>
      <c r="J17" s="152"/>
      <c r="K17" s="150"/>
      <c r="L17" s="72"/>
      <c r="M17" s="150"/>
      <c r="N17" s="71"/>
      <c r="O17" s="40"/>
      <c r="P17" s="40"/>
    </row>
    <row r="18" spans="1:16" ht="24">
      <c r="A18" s="63" t="s">
        <v>106</v>
      </c>
      <c r="B18" s="97"/>
      <c r="C18" s="63">
        <v>-7343238</v>
      </c>
      <c r="D18" s="63">
        <v>1008871</v>
      </c>
      <c r="E18" s="40"/>
      <c r="G18" s="152"/>
      <c r="H18" s="70"/>
      <c r="I18" s="152"/>
      <c r="J18" s="152"/>
      <c r="K18" s="150"/>
      <c r="L18" s="72"/>
      <c r="M18" s="150"/>
      <c r="N18" s="71"/>
      <c r="O18" s="40"/>
      <c r="P18" s="40"/>
    </row>
    <row r="19" spans="1:16" ht="15">
      <c r="A19" s="94" t="s">
        <v>107</v>
      </c>
      <c r="B19" s="98">
        <v>31</v>
      </c>
      <c r="C19" s="94">
        <v>57896</v>
      </c>
      <c r="D19" s="94">
        <v>-97150</v>
      </c>
      <c r="E19" s="40"/>
      <c r="G19" s="152"/>
      <c r="H19" s="70"/>
      <c r="I19" s="152"/>
      <c r="J19" s="152"/>
      <c r="K19" s="150"/>
      <c r="L19" s="72"/>
      <c r="M19" s="150"/>
      <c r="N19" s="71"/>
      <c r="O19" s="40"/>
      <c r="P19" s="40"/>
    </row>
    <row r="20" spans="1:16" ht="15">
      <c r="A20" s="67" t="s">
        <v>97</v>
      </c>
      <c r="B20" s="100"/>
      <c r="C20" s="68">
        <f>SUM(C12:C19)</f>
        <v>-4213668</v>
      </c>
      <c r="D20" s="68">
        <f>SUM(D12:D19)</f>
        <v>24365656</v>
      </c>
      <c r="E20" s="40"/>
      <c r="G20" s="92"/>
      <c r="H20" s="149"/>
      <c r="I20" s="92"/>
      <c r="J20" s="92"/>
      <c r="K20" s="151"/>
      <c r="L20" s="147"/>
      <c r="M20" s="151"/>
      <c r="N20" s="73"/>
      <c r="O20" s="40"/>
      <c r="P20" s="40"/>
    </row>
    <row r="21" spans="1:16" ht="15">
      <c r="A21" s="69"/>
      <c r="B21" s="114"/>
      <c r="C21" s="147"/>
      <c r="D21" s="72"/>
      <c r="E21" s="40"/>
      <c r="G21" s="152"/>
      <c r="H21" s="70"/>
      <c r="I21" s="152"/>
      <c r="J21" s="152"/>
      <c r="K21" s="150"/>
      <c r="L21" s="72"/>
      <c r="M21" s="150"/>
      <c r="N21" s="71"/>
      <c r="O21" s="40"/>
      <c r="P21" s="40"/>
    </row>
    <row r="22" spans="1:16" ht="15">
      <c r="A22" s="96" t="s">
        <v>47</v>
      </c>
      <c r="B22" s="95">
        <v>16</v>
      </c>
      <c r="C22" s="94">
        <v>-1436472</v>
      </c>
      <c r="D22" s="94">
        <v>-5661702</v>
      </c>
      <c r="E22" s="40"/>
      <c r="G22" s="152"/>
      <c r="H22" s="70"/>
      <c r="I22" s="152"/>
      <c r="J22" s="152"/>
      <c r="K22" s="150"/>
      <c r="L22" s="72"/>
      <c r="M22" s="150"/>
      <c r="N22" s="71"/>
      <c r="O22" s="40"/>
      <c r="P22" s="40"/>
    </row>
    <row r="23" spans="1:16" ht="15.75" thickBot="1">
      <c r="A23" s="10" t="s">
        <v>48</v>
      </c>
      <c r="B23" s="9"/>
      <c r="C23" s="66">
        <f>SUM(C20:C22)</f>
        <v>-5650140</v>
      </c>
      <c r="D23" s="66">
        <f>SUM(D20:D22)</f>
        <v>18703954</v>
      </c>
      <c r="E23" s="40"/>
      <c r="G23" s="92"/>
      <c r="H23" s="149"/>
      <c r="I23" s="92"/>
      <c r="J23" s="92"/>
      <c r="K23" s="151"/>
      <c r="L23" s="147"/>
      <c r="M23" s="151"/>
      <c r="N23" s="73"/>
      <c r="O23" s="40"/>
      <c r="P23" s="40"/>
    </row>
    <row r="24" spans="1:16" ht="15.75" thickBot="1">
      <c r="A24" s="10" t="s">
        <v>49</v>
      </c>
      <c r="B24" s="14"/>
      <c r="C24" s="66">
        <f>C23</f>
        <v>-5650140</v>
      </c>
      <c r="D24" s="66">
        <f>D23</f>
        <v>18703954</v>
      </c>
      <c r="E24" s="40"/>
      <c r="G24" s="92"/>
      <c r="H24" s="149"/>
      <c r="I24" s="92"/>
      <c r="J24" s="92"/>
      <c r="K24" s="151"/>
      <c r="L24" s="147"/>
      <c r="M24" s="151"/>
      <c r="N24" s="73"/>
      <c r="O24" s="40"/>
      <c r="P24" s="40"/>
    </row>
    <row r="25" spans="1:16" ht="15">
      <c r="A25" s="4"/>
      <c r="B25" s="3"/>
      <c r="C25" s="68"/>
      <c r="D25" s="64"/>
      <c r="E25" s="40"/>
      <c r="G25" s="92"/>
      <c r="H25" s="70"/>
      <c r="I25" s="152"/>
      <c r="J25" s="152"/>
      <c r="K25" s="152"/>
      <c r="L25" s="72"/>
      <c r="M25" s="150"/>
      <c r="N25" s="71"/>
      <c r="O25" s="40"/>
      <c r="P25" s="40"/>
    </row>
    <row r="26" spans="1:16" ht="15">
      <c r="A26" s="67" t="s">
        <v>108</v>
      </c>
      <c r="B26" s="5"/>
      <c r="C26" s="68"/>
      <c r="D26" s="68"/>
      <c r="E26" s="40"/>
      <c r="G26" s="92"/>
      <c r="H26" s="70"/>
      <c r="I26" s="152"/>
      <c r="J26" s="152"/>
      <c r="K26" s="152"/>
      <c r="L26" s="72"/>
      <c r="M26" s="150"/>
      <c r="N26" s="71"/>
      <c r="O26" s="40"/>
      <c r="P26" s="40"/>
    </row>
    <row r="27" spans="1:16" ht="15">
      <c r="A27" s="94" t="s">
        <v>108</v>
      </c>
      <c r="B27" s="95">
        <v>15</v>
      </c>
      <c r="C27" s="170">
        <f>C24/80000000</f>
        <v>-0.07062675</v>
      </c>
      <c r="D27" s="170">
        <f>D24/80000000</f>
        <v>0.233799425</v>
      </c>
      <c r="E27" s="40"/>
      <c r="G27" s="152"/>
      <c r="H27" s="70"/>
      <c r="I27" s="152"/>
      <c r="J27" s="171"/>
      <c r="K27" s="152"/>
      <c r="L27" s="72"/>
      <c r="M27" s="150"/>
      <c r="N27" s="71"/>
      <c r="O27" s="40"/>
      <c r="P27" s="40"/>
    </row>
    <row r="28" spans="1:4" ht="15">
      <c r="A28" s="17"/>
      <c r="C28" s="80"/>
      <c r="D28" s="80"/>
    </row>
    <row r="29" spans="3:6" ht="15">
      <c r="C29" s="82"/>
      <c r="D29" s="88"/>
      <c r="E29"/>
      <c r="F29"/>
    </row>
    <row r="30" spans="1:6" ht="15">
      <c r="A30" s="35" t="s">
        <v>96</v>
      </c>
      <c r="B30" s="35" t="s">
        <v>110</v>
      </c>
      <c r="C30" s="83"/>
      <c r="D30" s="84" t="s">
        <v>110</v>
      </c>
      <c r="E30"/>
      <c r="F30"/>
    </row>
    <row r="31" spans="1:10" ht="15">
      <c r="A31" s="85" t="s">
        <v>111</v>
      </c>
      <c r="B31" s="85" t="s">
        <v>92</v>
      </c>
      <c r="C31" s="82"/>
      <c r="D31" s="85" t="s">
        <v>93</v>
      </c>
      <c r="E31"/>
      <c r="F31"/>
      <c r="H31" s="119"/>
      <c r="I31" s="119"/>
      <c r="J31" s="119"/>
    </row>
    <row r="32" spans="1:10" ht="15">
      <c r="A32" s="85" t="s">
        <v>95</v>
      </c>
      <c r="B32" s="85" t="s">
        <v>36</v>
      </c>
      <c r="C32" s="82"/>
      <c r="D32" s="85" t="s">
        <v>112</v>
      </c>
      <c r="E32"/>
      <c r="F32"/>
      <c r="H32" s="120"/>
      <c r="I32" s="120"/>
      <c r="J32" s="120"/>
    </row>
    <row r="33" spans="2:10" ht="15">
      <c r="B33" s="86" t="s">
        <v>113</v>
      </c>
      <c r="C33" s="82"/>
      <c r="D33" s="85" t="s">
        <v>114</v>
      </c>
      <c r="E33"/>
      <c r="F33"/>
      <c r="H33" s="120"/>
      <c r="I33" s="120"/>
      <c r="J33" s="120"/>
    </row>
    <row r="34" spans="2:9" ht="15">
      <c r="B34" s="86" t="s">
        <v>37</v>
      </c>
      <c r="C34"/>
      <c r="D34" s="87"/>
      <c r="E34"/>
      <c r="F34"/>
      <c r="I34" s="120"/>
    </row>
  </sheetData>
  <sheetProtection/>
  <mergeCells count="3">
    <mergeCell ref="L8:L9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28.140625" style="0" customWidth="1"/>
    <col min="2" max="2" width="5.421875" style="0" bestFit="1" customWidth="1"/>
    <col min="3" max="5" width="15.8515625" style="36" customWidth="1"/>
    <col min="7" max="8" width="9.140625" style="35" customWidth="1"/>
    <col min="9" max="9" width="10.57421875" style="35" bestFit="1" customWidth="1"/>
    <col min="10" max="10" width="14.28125" style="35" bestFit="1" customWidth="1"/>
    <col min="11" max="12" width="22.7109375" style="35" customWidth="1"/>
    <col min="13" max="15" width="9.140625" style="35" customWidth="1"/>
  </cols>
  <sheetData>
    <row r="1" ht="15">
      <c r="A1" s="81" t="s">
        <v>109</v>
      </c>
    </row>
    <row r="2" ht="15">
      <c r="A2" s="81" t="str">
        <f>2!A2</f>
        <v>За 1 полугодие, закончившееся 30 июня 2020</v>
      </c>
    </row>
    <row r="4" ht="15.75">
      <c r="A4" s="1" t="s">
        <v>90</v>
      </c>
    </row>
    <row r="5" ht="15">
      <c r="A5" s="2" t="str">
        <f>2!A5</f>
        <v>За 1 полугодие, закончившееся 30 июня 2020</v>
      </c>
    </row>
    <row r="7" ht="15.75">
      <c r="A7" s="15"/>
    </row>
    <row r="8" spans="1:14" ht="24">
      <c r="A8" s="200" t="s">
        <v>1</v>
      </c>
      <c r="B8" s="202" t="s">
        <v>38</v>
      </c>
      <c r="C8" s="37" t="s">
        <v>50</v>
      </c>
      <c r="D8" s="37" t="s">
        <v>52</v>
      </c>
      <c r="E8" s="204" t="s">
        <v>54</v>
      </c>
      <c r="H8" s="207"/>
      <c r="I8" s="196"/>
      <c r="J8" s="116"/>
      <c r="K8" s="197"/>
      <c r="L8" s="197"/>
      <c r="M8" s="197"/>
      <c r="N8" s="198"/>
    </row>
    <row r="9" spans="1:14" ht="15.75" thickBot="1">
      <c r="A9" s="201"/>
      <c r="B9" s="203"/>
      <c r="C9" s="38" t="s">
        <v>51</v>
      </c>
      <c r="D9" s="38" t="s">
        <v>53</v>
      </c>
      <c r="E9" s="205"/>
      <c r="H9" s="207"/>
      <c r="I9" s="196"/>
      <c r="J9" s="116"/>
      <c r="K9" s="197"/>
      <c r="L9" s="197"/>
      <c r="M9" s="197"/>
      <c r="N9" s="198"/>
    </row>
    <row r="10" spans="1:14" ht="15">
      <c r="A10" s="20"/>
      <c r="B10" s="21"/>
      <c r="C10" s="31"/>
      <c r="D10" s="31"/>
      <c r="E10" s="31"/>
      <c r="G10" s="206"/>
      <c r="H10" s="92"/>
      <c r="I10" s="70"/>
      <c r="J10" s="118"/>
      <c r="K10" s="118"/>
      <c r="L10" s="199"/>
      <c r="M10" s="199"/>
      <c r="N10" s="132"/>
    </row>
    <row r="11" spans="1:14" ht="24.75" customHeight="1" thickBot="1">
      <c r="A11" s="10" t="s">
        <v>116</v>
      </c>
      <c r="B11" s="176"/>
      <c r="C11" s="178">
        <v>80000</v>
      </c>
      <c r="D11" s="32">
        <v>-12485550</v>
      </c>
      <c r="E11" s="178">
        <v>-12405550</v>
      </c>
      <c r="G11" s="206"/>
      <c r="H11" s="92"/>
      <c r="I11" s="70"/>
      <c r="J11" s="133"/>
      <c r="K11" s="73"/>
      <c r="L11" s="194"/>
      <c r="M11" s="194"/>
      <c r="N11" s="134"/>
    </row>
    <row r="12" spans="1:14" ht="15" customHeight="1">
      <c r="A12" s="22"/>
      <c r="B12" s="21"/>
      <c r="C12" s="31"/>
      <c r="D12" s="74"/>
      <c r="E12" s="31"/>
      <c r="G12" s="121"/>
      <c r="H12" s="118"/>
      <c r="I12" s="70"/>
      <c r="J12" s="133"/>
      <c r="K12" s="71"/>
      <c r="L12" s="193"/>
      <c r="M12" s="193"/>
      <c r="N12" s="134"/>
    </row>
    <row r="13" spans="1:14" ht="24.75" customHeight="1" thickBot="1">
      <c r="A13" s="24" t="s">
        <v>55</v>
      </c>
      <c r="B13" s="23"/>
      <c r="C13" s="30"/>
      <c r="D13" s="101">
        <f>2!D23</f>
        <v>18703954</v>
      </c>
      <c r="E13" s="30">
        <f>SUM(D13)</f>
        <v>18703954</v>
      </c>
      <c r="G13" s="121"/>
      <c r="H13" s="118"/>
      <c r="I13" s="70"/>
      <c r="J13" s="135"/>
      <c r="K13" s="71"/>
      <c r="L13" s="193"/>
      <c r="M13" s="193"/>
      <c r="N13" s="134"/>
    </row>
    <row r="14" spans="1:14" ht="24.75" customHeight="1" thickBot="1">
      <c r="A14" s="24" t="s">
        <v>56</v>
      </c>
      <c r="B14" s="23"/>
      <c r="C14" s="30"/>
      <c r="D14" s="30">
        <f>SUM(D13)</f>
        <v>18703954</v>
      </c>
      <c r="E14" s="30">
        <f>SUM(E13)</f>
        <v>18703954</v>
      </c>
      <c r="G14" s="123"/>
      <c r="H14" s="118"/>
      <c r="I14" s="70"/>
      <c r="J14" s="135"/>
      <c r="K14" s="71"/>
      <c r="L14" s="193"/>
      <c r="M14" s="193"/>
      <c r="N14" s="134"/>
    </row>
    <row r="15" spans="1:14" ht="24.75" customHeight="1" thickBot="1">
      <c r="A15" s="22"/>
      <c r="B15" s="21"/>
      <c r="C15" s="39"/>
      <c r="D15" s="39"/>
      <c r="E15" s="39"/>
      <c r="G15" s="123"/>
      <c r="H15" s="92"/>
      <c r="I15" s="70"/>
      <c r="J15" s="133"/>
      <c r="K15" s="73"/>
      <c r="L15" s="194"/>
      <c r="M15" s="194"/>
      <c r="N15" s="134"/>
    </row>
    <row r="16" spans="1:14" ht="15.75" thickBot="1">
      <c r="A16" s="27" t="s">
        <v>128</v>
      </c>
      <c r="B16" s="102"/>
      <c r="C16" s="32">
        <v>80000</v>
      </c>
      <c r="D16" s="32">
        <f>D11+D14</f>
        <v>6218404</v>
      </c>
      <c r="E16" s="32">
        <f>E11+E14</f>
        <v>6298404</v>
      </c>
      <c r="G16" s="123"/>
      <c r="H16" s="92"/>
      <c r="I16" s="70"/>
      <c r="J16" s="133"/>
      <c r="K16" s="133"/>
      <c r="L16" s="195"/>
      <c r="M16" s="195"/>
      <c r="N16" s="134"/>
    </row>
    <row r="17" spans="1:14" ht="11.25" customHeight="1">
      <c r="A17" s="20"/>
      <c r="B17" s="21"/>
      <c r="C17" s="31"/>
      <c r="D17" s="33"/>
      <c r="E17" s="31"/>
      <c r="G17" s="121"/>
      <c r="H17" s="92"/>
      <c r="I17" s="115"/>
      <c r="J17" s="133"/>
      <c r="K17" s="194"/>
      <c r="L17" s="194"/>
      <c r="M17" s="194"/>
      <c r="N17" s="194"/>
    </row>
    <row r="18" spans="1:14" ht="15.75" thickBot="1">
      <c r="A18" s="10" t="s">
        <v>119</v>
      </c>
      <c r="B18" s="23"/>
      <c r="C18" s="32">
        <v>80000</v>
      </c>
      <c r="D18" s="28">
        <f>1!D38</f>
        <v>23818600</v>
      </c>
      <c r="E18" s="28">
        <f>SUM(C18:D18)</f>
        <v>23898600</v>
      </c>
      <c r="F18" s="75">
        <f>E18-1!D39</f>
        <v>0</v>
      </c>
      <c r="G18" s="121"/>
      <c r="H18" s="92"/>
      <c r="I18" s="70"/>
      <c r="J18" s="133"/>
      <c r="K18" s="193"/>
      <c r="L18" s="193"/>
      <c r="M18" s="193"/>
      <c r="N18" s="193"/>
    </row>
    <row r="19" spans="1:14" ht="25.5" customHeight="1" thickBot="1">
      <c r="A19" s="24" t="s">
        <v>57</v>
      </c>
      <c r="B19" s="23"/>
      <c r="C19" s="30"/>
      <c r="D19" s="30">
        <f>2!C24</f>
        <v>-5650140</v>
      </c>
      <c r="E19" s="30">
        <f>SUM(C19:D19)</f>
        <v>-5650140</v>
      </c>
      <c r="G19" s="121"/>
      <c r="H19" s="118"/>
      <c r="I19" s="70"/>
      <c r="J19" s="135"/>
      <c r="K19" s="193"/>
      <c r="L19" s="193"/>
      <c r="M19" s="193"/>
      <c r="N19" s="193"/>
    </row>
    <row r="20" spans="1:14" ht="33.75" customHeight="1" thickBot="1">
      <c r="A20" s="8" t="s">
        <v>58</v>
      </c>
      <c r="B20" s="23"/>
      <c r="C20" s="30"/>
      <c r="D20" s="30">
        <f>D19</f>
        <v>-5650140</v>
      </c>
      <c r="E20" s="30">
        <f>E19</f>
        <v>-5650140</v>
      </c>
      <c r="G20" s="121"/>
      <c r="H20" s="118"/>
      <c r="I20" s="70"/>
      <c r="J20" s="135"/>
      <c r="K20" s="193"/>
      <c r="L20" s="193"/>
      <c r="M20" s="193"/>
      <c r="N20" s="193"/>
    </row>
    <row r="21" spans="1:14" ht="15.75" thickBot="1">
      <c r="A21" s="7" t="s">
        <v>124</v>
      </c>
      <c r="B21" s="25"/>
      <c r="C21" s="34">
        <f>C18+C20</f>
        <v>80000</v>
      </c>
      <c r="D21" s="34">
        <f>D18+D20</f>
        <v>18168460</v>
      </c>
      <c r="E21" s="34">
        <f>E18+E20</f>
        <v>18248460</v>
      </c>
      <c r="F21" s="75">
        <f>E21-1!C39</f>
        <v>0</v>
      </c>
      <c r="G21" s="123"/>
      <c r="H21" s="92"/>
      <c r="I21" s="70"/>
      <c r="J21" s="133"/>
      <c r="K21" s="194"/>
      <c r="L21" s="194"/>
      <c r="M21" s="194"/>
      <c r="N21" s="194"/>
    </row>
    <row r="22" spans="1:14" ht="15.75" thickTop="1">
      <c r="A22" s="26"/>
      <c r="G22" s="123"/>
      <c r="H22" s="122"/>
      <c r="I22" s="127"/>
      <c r="J22" s="193"/>
      <c r="K22" s="193"/>
      <c r="L22" s="193"/>
      <c r="M22" s="193"/>
      <c r="N22" s="112"/>
    </row>
    <row r="23" spans="3:14" ht="15">
      <c r="C23" s="82"/>
      <c r="D23" s="87"/>
      <c r="E23"/>
      <c r="G23" s="121"/>
      <c r="H23" s="122"/>
      <c r="I23" s="126"/>
      <c r="J23" s="194"/>
      <c r="K23" s="194"/>
      <c r="L23" s="194"/>
      <c r="M23" s="194"/>
      <c r="N23" s="112"/>
    </row>
    <row r="24" spans="1:14" ht="15">
      <c r="A24" s="35" t="s">
        <v>96</v>
      </c>
      <c r="B24" s="35"/>
      <c r="C24" s="35" t="s">
        <v>110</v>
      </c>
      <c r="D24" s="83"/>
      <c r="E24" s="84" t="s">
        <v>110</v>
      </c>
      <c r="J24" s="112"/>
      <c r="K24" s="112"/>
      <c r="L24" s="112"/>
      <c r="M24" s="112"/>
      <c r="N24" s="112"/>
    </row>
    <row r="25" spans="1:14" ht="15">
      <c r="A25" s="85" t="s">
        <v>111</v>
      </c>
      <c r="B25" s="85"/>
      <c r="C25" s="85" t="s">
        <v>92</v>
      </c>
      <c r="D25" s="82"/>
      <c r="E25" s="85" t="s">
        <v>93</v>
      </c>
      <c r="J25" s="112"/>
      <c r="K25" s="112"/>
      <c r="L25" s="112"/>
      <c r="M25" s="112"/>
      <c r="N25" s="112"/>
    </row>
    <row r="26" spans="1:14" ht="15">
      <c r="A26" s="85" t="s">
        <v>95</v>
      </c>
      <c r="B26" s="85"/>
      <c r="C26" s="85" t="s">
        <v>36</v>
      </c>
      <c r="D26" s="82"/>
      <c r="E26" s="85" t="s">
        <v>112</v>
      </c>
      <c r="J26" s="112"/>
      <c r="K26" s="112"/>
      <c r="L26" s="112"/>
      <c r="M26" s="112"/>
      <c r="N26" s="112"/>
    </row>
    <row r="27" spans="3:14" ht="15">
      <c r="C27" s="86" t="s">
        <v>113</v>
      </c>
      <c r="D27" s="82"/>
      <c r="E27" s="85" t="s">
        <v>114</v>
      </c>
      <c r="J27" s="112"/>
      <c r="K27" s="112"/>
      <c r="L27" s="112"/>
      <c r="M27" s="112"/>
      <c r="N27" s="112"/>
    </row>
    <row r="28" spans="3:14" ht="15">
      <c r="C28" s="86" t="s">
        <v>37</v>
      </c>
      <c r="D28"/>
      <c r="E28" s="87"/>
      <c r="J28" s="112"/>
      <c r="K28" s="112"/>
      <c r="L28" s="112"/>
      <c r="M28" s="112"/>
      <c r="N28" s="112"/>
    </row>
  </sheetData>
  <sheetProtection/>
  <mergeCells count="30">
    <mergeCell ref="I8:I9"/>
    <mergeCell ref="K8:K9"/>
    <mergeCell ref="L8:M9"/>
    <mergeCell ref="N8:N9"/>
    <mergeCell ref="L10:M10"/>
    <mergeCell ref="A8:A9"/>
    <mergeCell ref="B8:B9"/>
    <mergeCell ref="E8:E9"/>
    <mergeCell ref="G10:G11"/>
    <mergeCell ref="H8:H9"/>
    <mergeCell ref="L11:M11"/>
    <mergeCell ref="L12:M12"/>
    <mergeCell ref="L13:M13"/>
    <mergeCell ref="K17:L17"/>
    <mergeCell ref="K18:L18"/>
    <mergeCell ref="L14:M14"/>
    <mergeCell ref="L15:M15"/>
    <mergeCell ref="L16:M16"/>
    <mergeCell ref="M17:N17"/>
    <mergeCell ref="M18:N18"/>
    <mergeCell ref="J22:K22"/>
    <mergeCell ref="L22:M22"/>
    <mergeCell ref="J23:K23"/>
    <mergeCell ref="L23:M23"/>
    <mergeCell ref="K19:L19"/>
    <mergeCell ref="M19:N19"/>
    <mergeCell ref="K20:L20"/>
    <mergeCell ref="M20:N20"/>
    <mergeCell ref="K21:L21"/>
    <mergeCell ref="M21:N2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view="pageBreakPreview" zoomScaleNormal="85" zoomScaleSheetLayoutView="100" zoomScalePageLayoutView="0" workbookViewId="0" topLeftCell="A1">
      <selection activeCell="F52" sqref="F1:K16384"/>
    </sheetView>
  </sheetViews>
  <sheetFormatPr defaultColWidth="9.140625" defaultRowHeight="15"/>
  <cols>
    <col min="1" max="1" width="38.140625" style="44" customWidth="1"/>
    <col min="2" max="2" width="13.00390625" style="44" customWidth="1"/>
    <col min="3" max="3" width="20.7109375" style="142" customWidth="1"/>
    <col min="4" max="4" width="18.421875" style="142" customWidth="1"/>
    <col min="5" max="5" width="9.140625" style="61" customWidth="1"/>
    <col min="6" max="6" width="26.00390625" style="61" customWidth="1"/>
    <col min="7" max="7" width="9.140625" style="61" customWidth="1"/>
    <col min="8" max="8" width="15.00390625" style="184" bestFit="1" customWidth="1"/>
    <col min="9" max="9" width="14.28125" style="184" bestFit="1" customWidth="1"/>
    <col min="10" max="10" width="13.421875" style="61" customWidth="1"/>
    <col min="11" max="11" width="35.7109375" style="61" customWidth="1"/>
    <col min="12" max="12" width="9.28125" style="61" bestFit="1" customWidth="1"/>
    <col min="13" max="14" width="14.28125" style="61" bestFit="1" customWidth="1"/>
    <col min="15" max="15" width="14.57421875" style="61" bestFit="1" customWidth="1"/>
    <col min="16" max="16" width="11.00390625" style="44" bestFit="1" customWidth="1"/>
    <col min="17" max="16384" width="9.140625" style="44" customWidth="1"/>
  </cols>
  <sheetData>
    <row r="1" ht="15">
      <c r="A1" s="81" t="s">
        <v>109</v>
      </c>
    </row>
    <row r="2" ht="15">
      <c r="A2" s="81" t="str">
        <f>2!A2</f>
        <v>За 1 полугодие, закончившееся 30 июня 2020</v>
      </c>
    </row>
    <row r="4" ht="15.75">
      <c r="A4" s="43" t="s">
        <v>91</v>
      </c>
    </row>
    <row r="5" ht="15">
      <c r="A5" s="2" t="str">
        <f>2!A5</f>
        <v>За 1 полугодие, закончившееся 30 июня 2020</v>
      </c>
    </row>
    <row r="6" ht="9" customHeight="1"/>
    <row r="7" ht="9" customHeight="1">
      <c r="A7" s="46"/>
    </row>
    <row r="8" spans="1:9" ht="24">
      <c r="A8" s="208" t="s">
        <v>1</v>
      </c>
      <c r="B8" s="210" t="s">
        <v>38</v>
      </c>
      <c r="C8" s="47" t="str">
        <f>2!C7</f>
        <v>За 1 полугодие, закончившееся</v>
      </c>
      <c r="D8" s="47" t="str">
        <f>2!D7</f>
        <v>За 1 полугодие, закончившееся</v>
      </c>
      <c r="F8" s="207"/>
      <c r="G8" s="196"/>
      <c r="H8" s="128"/>
      <c r="I8" s="128"/>
    </row>
    <row r="9" spans="1:9" ht="15.75" thickBot="1">
      <c r="A9" s="209"/>
      <c r="B9" s="211"/>
      <c r="C9" s="42" t="str">
        <f>2!C8</f>
        <v>30 июня 2020</v>
      </c>
      <c r="D9" s="47" t="str">
        <f>2!D8</f>
        <v>30 июня 2019</v>
      </c>
      <c r="F9" s="207"/>
      <c r="G9" s="196"/>
      <c r="H9" s="128"/>
      <c r="I9" s="128"/>
    </row>
    <row r="10" spans="1:9" ht="15">
      <c r="A10" s="48"/>
      <c r="B10" s="103"/>
      <c r="C10" s="47"/>
      <c r="D10" s="136"/>
      <c r="F10" s="180"/>
      <c r="G10" s="179"/>
      <c r="H10" s="124"/>
      <c r="I10" s="124"/>
    </row>
    <row r="11" spans="1:9" ht="24">
      <c r="A11" s="49" t="s">
        <v>59</v>
      </c>
      <c r="B11" s="104"/>
      <c r="C11" s="137"/>
      <c r="D11" s="137"/>
      <c r="F11" s="92"/>
      <c r="G11" s="70"/>
      <c r="H11" s="180"/>
      <c r="I11" s="180"/>
    </row>
    <row r="12" spans="1:14" ht="15">
      <c r="A12" s="58" t="s">
        <v>97</v>
      </c>
      <c r="B12" s="97"/>
      <c r="C12" s="63">
        <v>-4213668</v>
      </c>
      <c r="D12" s="63">
        <v>24365656</v>
      </c>
      <c r="E12" s="62"/>
      <c r="F12" s="180"/>
      <c r="G12" s="70"/>
      <c r="H12" s="180"/>
      <c r="I12" s="180"/>
      <c r="J12" s="186"/>
      <c r="K12" s="125"/>
      <c r="L12" s="125"/>
      <c r="M12" s="124"/>
      <c r="N12" s="124"/>
    </row>
    <row r="13" spans="1:14" ht="8.25" customHeight="1">
      <c r="A13" s="58" t="s">
        <v>98</v>
      </c>
      <c r="B13" s="97"/>
      <c r="C13" s="63"/>
      <c r="D13" s="63"/>
      <c r="E13" s="62"/>
      <c r="F13" s="180"/>
      <c r="G13" s="70"/>
      <c r="H13" s="180"/>
      <c r="I13" s="180"/>
      <c r="J13" s="186"/>
      <c r="K13" s="125"/>
      <c r="L13" s="125"/>
      <c r="M13" s="124"/>
      <c r="N13" s="124"/>
    </row>
    <row r="14" spans="1:14" ht="19.5" customHeight="1">
      <c r="A14" s="59" t="s">
        <v>60</v>
      </c>
      <c r="B14" s="97"/>
      <c r="C14" s="63"/>
      <c r="D14" s="63"/>
      <c r="E14" s="62"/>
      <c r="F14" s="92"/>
      <c r="G14" s="70"/>
      <c r="H14" s="180"/>
      <c r="I14" s="180"/>
      <c r="J14" s="186"/>
      <c r="K14" s="125"/>
      <c r="L14" s="125"/>
      <c r="M14" s="124"/>
      <c r="N14" s="124"/>
    </row>
    <row r="15" spans="1:14" ht="15">
      <c r="A15" s="58" t="s">
        <v>61</v>
      </c>
      <c r="B15" s="97" t="s">
        <v>99</v>
      </c>
      <c r="C15" s="63">
        <v>6872030</v>
      </c>
      <c r="D15" s="63">
        <v>6172082</v>
      </c>
      <c r="E15" s="62"/>
      <c r="F15" s="180"/>
      <c r="G15" s="70"/>
      <c r="H15" s="180"/>
      <c r="I15" s="180"/>
      <c r="J15" s="186"/>
      <c r="K15" s="125"/>
      <c r="L15" s="125"/>
      <c r="M15" s="124"/>
      <c r="N15" s="124"/>
    </row>
    <row r="16" spans="1:14" ht="36">
      <c r="A16" s="58" t="s">
        <v>62</v>
      </c>
      <c r="B16" s="97">
        <v>31</v>
      </c>
      <c r="C16" s="63" t="s">
        <v>94</v>
      </c>
      <c r="D16" s="63">
        <v>337</v>
      </c>
      <c r="E16" s="62"/>
      <c r="F16" s="180"/>
      <c r="G16" s="70"/>
      <c r="H16" s="180"/>
      <c r="I16" s="180"/>
      <c r="J16" s="186"/>
      <c r="K16" s="125"/>
      <c r="L16" s="125"/>
      <c r="M16" s="124"/>
      <c r="N16" s="124"/>
    </row>
    <row r="17" spans="1:14" ht="15">
      <c r="A17" s="58" t="s">
        <v>46</v>
      </c>
      <c r="B17" s="97">
        <v>30</v>
      </c>
      <c r="C17" s="63">
        <v>4439916</v>
      </c>
      <c r="D17" s="63">
        <v>6907745</v>
      </c>
      <c r="E17" s="62"/>
      <c r="F17" s="180"/>
      <c r="G17" s="70"/>
      <c r="H17" s="180"/>
      <c r="I17" s="180"/>
      <c r="J17" s="186"/>
      <c r="K17" s="125"/>
      <c r="L17" s="125"/>
      <c r="M17" s="124"/>
      <c r="N17" s="124"/>
    </row>
    <row r="18" spans="1:14" ht="15">
      <c r="A18" s="58" t="s">
        <v>45</v>
      </c>
      <c r="B18" s="97">
        <v>29</v>
      </c>
      <c r="C18" s="63">
        <v>-439964</v>
      </c>
      <c r="D18" s="63">
        <v>-401262</v>
      </c>
      <c r="E18" s="62"/>
      <c r="F18" s="180"/>
      <c r="G18" s="70"/>
      <c r="H18" s="180"/>
      <c r="I18" s="180"/>
      <c r="J18" s="186"/>
      <c r="K18" s="125"/>
      <c r="L18" s="125"/>
      <c r="M18" s="124"/>
      <c r="N18" s="124"/>
    </row>
    <row r="19" spans="1:14" ht="24">
      <c r="A19" s="58" t="s">
        <v>100</v>
      </c>
      <c r="B19" s="97"/>
      <c r="C19" s="63">
        <v>7343238</v>
      </c>
      <c r="D19" s="63">
        <v>-1008871</v>
      </c>
      <c r="E19" s="62"/>
      <c r="F19" s="180"/>
      <c r="G19" s="70"/>
      <c r="H19" s="180"/>
      <c r="I19" s="180"/>
      <c r="J19" s="186"/>
      <c r="K19" s="125"/>
      <c r="L19" s="125"/>
      <c r="M19" s="124"/>
      <c r="N19" s="124"/>
    </row>
    <row r="20" spans="1:14" ht="15">
      <c r="A20" s="129" t="s">
        <v>129</v>
      </c>
      <c r="B20" s="97"/>
      <c r="C20" s="63">
        <v>-962</v>
      </c>
      <c r="D20" s="63">
        <v>0</v>
      </c>
      <c r="E20" s="62"/>
      <c r="F20" s="180"/>
      <c r="G20" s="70"/>
      <c r="H20" s="180"/>
      <c r="I20" s="180"/>
      <c r="J20" s="186"/>
      <c r="K20" s="125"/>
      <c r="L20" s="125"/>
      <c r="M20" s="124"/>
      <c r="N20" s="124"/>
    </row>
    <row r="21" spans="1:14" ht="36.75" thickBot="1">
      <c r="A21" s="60" t="s">
        <v>101</v>
      </c>
      <c r="B21" s="105"/>
      <c r="C21" s="111" t="s">
        <v>94</v>
      </c>
      <c r="D21" s="111">
        <v>-1539</v>
      </c>
      <c r="E21" s="62"/>
      <c r="F21" s="180"/>
      <c r="G21" s="70"/>
      <c r="H21" s="180"/>
      <c r="I21" s="180"/>
      <c r="J21" s="186"/>
      <c r="K21" s="125"/>
      <c r="L21" s="125"/>
      <c r="M21" s="124"/>
      <c r="N21" s="124"/>
    </row>
    <row r="22" spans="1:14" ht="24">
      <c r="A22" s="49" t="s">
        <v>63</v>
      </c>
      <c r="B22" s="104"/>
      <c r="C22" s="47">
        <f>SUM(C12:C21)</f>
        <v>14000590</v>
      </c>
      <c r="D22" s="136">
        <f>SUM(D12:D21)</f>
        <v>36034148</v>
      </c>
      <c r="E22" s="62"/>
      <c r="F22" s="92"/>
      <c r="G22" s="179"/>
      <c r="H22" s="92"/>
      <c r="I22" s="92"/>
      <c r="J22" s="186"/>
      <c r="K22" s="125"/>
      <c r="L22" s="125"/>
      <c r="M22" s="124"/>
      <c r="N22" s="124"/>
    </row>
    <row r="23" spans="1:14" ht="8.25" customHeight="1">
      <c r="A23" s="49"/>
      <c r="B23" s="104"/>
      <c r="C23" s="47"/>
      <c r="D23" s="137"/>
      <c r="E23" s="62"/>
      <c r="F23" s="92"/>
      <c r="G23" s="70"/>
      <c r="H23" s="180"/>
      <c r="I23" s="180"/>
      <c r="J23" s="186"/>
      <c r="K23" s="125"/>
      <c r="L23" s="125"/>
      <c r="M23" s="125"/>
      <c r="N23" s="125"/>
    </row>
    <row r="24" spans="1:14" ht="19.5" customHeight="1">
      <c r="A24" s="59" t="s">
        <v>64</v>
      </c>
      <c r="B24" s="97"/>
      <c r="C24" s="138"/>
      <c r="D24" s="138"/>
      <c r="E24" s="62"/>
      <c r="F24" s="92"/>
      <c r="G24" s="70"/>
      <c r="H24" s="180"/>
      <c r="I24" s="180"/>
      <c r="J24" s="186"/>
      <c r="K24" s="125"/>
      <c r="L24" s="125"/>
      <c r="M24" s="124"/>
      <c r="N24" s="124"/>
    </row>
    <row r="25" spans="1:16" ht="36">
      <c r="A25" s="58" t="s">
        <v>102</v>
      </c>
      <c r="B25" s="97"/>
      <c r="C25" s="63">
        <v>4826581</v>
      </c>
      <c r="D25" s="63">
        <v>22951907</v>
      </c>
      <c r="E25" s="62"/>
      <c r="F25" s="180"/>
      <c r="G25" s="70"/>
      <c r="H25" s="180"/>
      <c r="I25" s="180"/>
      <c r="J25" s="186"/>
      <c r="K25" s="125"/>
      <c r="L25" s="125"/>
      <c r="M25" s="124"/>
      <c r="N25" s="124"/>
      <c r="O25" s="62"/>
      <c r="P25" s="153">
        <v>-5001</v>
      </c>
    </row>
    <row r="26" spans="1:15" ht="24">
      <c r="A26" s="129" t="s">
        <v>120</v>
      </c>
      <c r="B26" s="97"/>
      <c r="C26" s="63">
        <v>-33328</v>
      </c>
      <c r="D26" s="63">
        <v>0</v>
      </c>
      <c r="E26" s="62"/>
      <c r="F26" s="180"/>
      <c r="G26" s="70"/>
      <c r="H26" s="180"/>
      <c r="I26" s="180"/>
      <c r="J26" s="186"/>
      <c r="K26" s="125"/>
      <c r="L26" s="125"/>
      <c r="M26" s="124"/>
      <c r="N26" s="124"/>
      <c r="O26" s="62"/>
    </row>
    <row r="27" spans="1:15" ht="15">
      <c r="A27" s="58" t="s">
        <v>65</v>
      </c>
      <c r="B27" s="97"/>
      <c r="C27" s="63">
        <v>4543218</v>
      </c>
      <c r="D27" s="63">
        <v>-108444</v>
      </c>
      <c r="E27" s="62"/>
      <c r="F27" s="180"/>
      <c r="G27" s="70"/>
      <c r="H27" s="180"/>
      <c r="I27" s="180"/>
      <c r="J27" s="186"/>
      <c r="K27" s="125"/>
      <c r="L27" s="125"/>
      <c r="M27" s="124"/>
      <c r="N27" s="124"/>
      <c r="O27" s="62"/>
    </row>
    <row r="28" spans="1:16" ht="24">
      <c r="A28" s="58" t="s">
        <v>66</v>
      </c>
      <c r="B28" s="97"/>
      <c r="C28" s="63">
        <v>-173634</v>
      </c>
      <c r="D28" s="63">
        <v>-630309</v>
      </c>
      <c r="E28" s="62"/>
      <c r="F28" s="180"/>
      <c r="G28" s="70"/>
      <c r="H28" s="180"/>
      <c r="I28" s="180"/>
      <c r="J28" s="186"/>
      <c r="K28" s="125"/>
      <c r="L28" s="125"/>
      <c r="M28" s="124"/>
      <c r="N28" s="124"/>
      <c r="O28" s="62"/>
      <c r="P28" s="44">
        <v>2370000</v>
      </c>
    </row>
    <row r="29" spans="1:15" ht="15">
      <c r="A29" s="58" t="s">
        <v>67</v>
      </c>
      <c r="B29" s="97"/>
      <c r="C29" s="63">
        <v>25330</v>
      </c>
      <c r="D29" s="63">
        <v>-4398</v>
      </c>
      <c r="E29" s="62"/>
      <c r="F29" s="180"/>
      <c r="G29" s="70"/>
      <c r="H29" s="180"/>
      <c r="I29" s="180"/>
      <c r="J29" s="186"/>
      <c r="K29" s="125"/>
      <c r="L29" s="125"/>
      <c r="M29" s="124"/>
      <c r="N29" s="124"/>
      <c r="O29" s="62"/>
    </row>
    <row r="30" spans="1:15" ht="24">
      <c r="A30" s="58" t="s">
        <v>68</v>
      </c>
      <c r="B30" s="97"/>
      <c r="C30" s="63">
        <v>783242</v>
      </c>
      <c r="D30" s="63">
        <v>-33664285</v>
      </c>
      <c r="E30" s="62"/>
      <c r="F30" s="180"/>
      <c r="G30" s="70"/>
      <c r="H30" s="180"/>
      <c r="I30" s="180"/>
      <c r="J30" s="186"/>
      <c r="K30" s="125"/>
      <c r="L30" s="125"/>
      <c r="M30" s="124"/>
      <c r="N30" s="124"/>
      <c r="O30" s="62"/>
    </row>
    <row r="31" spans="1:15" ht="15">
      <c r="A31" s="58" t="s">
        <v>103</v>
      </c>
      <c r="B31" s="97"/>
      <c r="C31" s="63">
        <v>81518</v>
      </c>
      <c r="D31" s="63">
        <v>-5787824</v>
      </c>
      <c r="E31" s="62"/>
      <c r="F31" s="180"/>
      <c r="G31" s="70"/>
      <c r="H31" s="180"/>
      <c r="I31" s="180"/>
      <c r="J31" s="186"/>
      <c r="K31" s="125"/>
      <c r="L31" s="125"/>
      <c r="M31" s="124"/>
      <c r="N31" s="124"/>
      <c r="O31" s="62"/>
    </row>
    <row r="32" spans="1:15" ht="36">
      <c r="A32" s="58" t="s">
        <v>69</v>
      </c>
      <c r="B32" s="97"/>
      <c r="C32" s="63">
        <v>-204856</v>
      </c>
      <c r="D32" s="63">
        <v>-386041</v>
      </c>
      <c r="E32" s="62"/>
      <c r="F32" s="180"/>
      <c r="G32" s="70"/>
      <c r="H32" s="180"/>
      <c r="I32" s="180"/>
      <c r="J32" s="186"/>
      <c r="K32" s="125"/>
      <c r="L32" s="125"/>
      <c r="M32" s="124"/>
      <c r="N32" s="124"/>
      <c r="O32" s="62"/>
    </row>
    <row r="33" spans="1:16" ht="15.75" thickBot="1">
      <c r="A33" s="60" t="s">
        <v>70</v>
      </c>
      <c r="B33" s="105"/>
      <c r="C33" s="111">
        <v>-3980030</v>
      </c>
      <c r="D33" s="111">
        <v>-1364793</v>
      </c>
      <c r="E33" s="62"/>
      <c r="F33" s="180"/>
      <c r="G33" s="70"/>
      <c r="H33" s="180"/>
      <c r="I33" s="180"/>
      <c r="J33" s="186"/>
      <c r="K33" s="125"/>
      <c r="L33" s="125"/>
      <c r="M33" s="124"/>
      <c r="N33" s="124"/>
      <c r="O33" s="62"/>
      <c r="P33" s="44">
        <v>1</v>
      </c>
    </row>
    <row r="34" spans="1:16" ht="24">
      <c r="A34" s="49" t="s">
        <v>71</v>
      </c>
      <c r="B34" s="104"/>
      <c r="C34" s="47">
        <f>SUM(C22:C33)</f>
        <v>19868631</v>
      </c>
      <c r="D34" s="136">
        <f>SUM(D22:D33)</f>
        <v>17039961</v>
      </c>
      <c r="E34" s="62"/>
      <c r="F34" s="92"/>
      <c r="G34" s="179"/>
      <c r="H34" s="187"/>
      <c r="I34" s="92"/>
      <c r="J34" s="186"/>
      <c r="K34" s="125"/>
      <c r="L34" s="125"/>
      <c r="M34" s="125"/>
      <c r="N34" s="125"/>
      <c r="O34" s="62"/>
      <c r="P34" s="44">
        <v>-5000</v>
      </c>
    </row>
    <row r="35" spans="1:15" ht="19.5" customHeight="1">
      <c r="A35" s="48"/>
      <c r="B35" s="104"/>
      <c r="C35" s="47"/>
      <c r="D35" s="137"/>
      <c r="E35" s="62"/>
      <c r="F35" s="180"/>
      <c r="G35" s="70"/>
      <c r="H35" s="180"/>
      <c r="I35" s="180"/>
      <c r="J35" s="186"/>
      <c r="K35" s="125"/>
      <c r="L35" s="125"/>
      <c r="M35" s="124"/>
      <c r="N35" s="124"/>
      <c r="O35" s="62"/>
    </row>
    <row r="36" spans="1:14" ht="19.5" customHeight="1">
      <c r="A36" s="58" t="s">
        <v>72</v>
      </c>
      <c r="B36" s="97"/>
      <c r="C36" s="63">
        <v>-3828521</v>
      </c>
      <c r="D36" s="63">
        <v>-3646176</v>
      </c>
      <c r="E36" s="62"/>
      <c r="F36" s="180"/>
      <c r="G36" s="70"/>
      <c r="H36" s="180"/>
      <c r="I36" s="180"/>
      <c r="J36" s="186"/>
      <c r="K36" s="125"/>
      <c r="L36" s="125"/>
      <c r="M36" s="124"/>
      <c r="N36" s="124"/>
    </row>
    <row r="37" spans="1:14" ht="19.5" customHeight="1" thickBot="1">
      <c r="A37" s="129" t="s">
        <v>130</v>
      </c>
      <c r="B37" s="97"/>
      <c r="C37" s="63">
        <v>-381091</v>
      </c>
      <c r="D37" s="63">
        <v>-640000</v>
      </c>
      <c r="E37" s="62"/>
      <c r="F37" s="180"/>
      <c r="G37" s="70"/>
      <c r="H37" s="180"/>
      <c r="I37" s="180"/>
      <c r="J37" s="186"/>
      <c r="K37" s="125"/>
      <c r="L37" s="125"/>
      <c r="M37" s="124"/>
      <c r="N37" s="124"/>
    </row>
    <row r="38" spans="1:14" ht="24.75" thickBot="1">
      <c r="A38" s="51" t="s">
        <v>73</v>
      </c>
      <c r="B38" s="106"/>
      <c r="C38" s="140">
        <f>SUM(C34:C37)</f>
        <v>15659019</v>
      </c>
      <c r="D38" s="140">
        <f>SUM(D34:D37)</f>
        <v>12753785</v>
      </c>
      <c r="E38" s="62"/>
      <c r="F38" s="92"/>
      <c r="G38" s="179"/>
      <c r="H38" s="92"/>
      <c r="I38" s="92"/>
      <c r="J38" s="186"/>
      <c r="K38" s="125"/>
      <c r="L38" s="125"/>
      <c r="M38" s="124"/>
      <c r="N38" s="124"/>
    </row>
    <row r="39" spans="1:14" ht="19.5" customHeight="1">
      <c r="A39" s="48"/>
      <c r="B39" s="104"/>
      <c r="C39" s="47"/>
      <c r="D39" s="144"/>
      <c r="E39" s="62"/>
      <c r="F39" s="180"/>
      <c r="G39" s="70"/>
      <c r="H39" s="180"/>
      <c r="I39" s="180"/>
      <c r="J39" s="186"/>
      <c r="K39" s="124"/>
      <c r="L39" s="122"/>
      <c r="M39" s="124"/>
      <c r="N39" s="124"/>
    </row>
    <row r="40" spans="1:14" ht="24">
      <c r="A40" s="49" t="s">
        <v>74</v>
      </c>
      <c r="B40" s="103"/>
      <c r="C40" s="47"/>
      <c r="D40" s="137"/>
      <c r="E40" s="62"/>
      <c r="F40" s="92"/>
      <c r="G40" s="179"/>
      <c r="H40" s="180"/>
      <c r="I40" s="180"/>
      <c r="J40" s="186"/>
      <c r="K40" s="125"/>
      <c r="L40" s="155"/>
      <c r="M40" s="124"/>
      <c r="N40" s="124"/>
    </row>
    <row r="41" spans="1:14" ht="19.5" customHeight="1">
      <c r="A41" s="58" t="s">
        <v>75</v>
      </c>
      <c r="B41" s="97"/>
      <c r="C41" s="63">
        <v>0</v>
      </c>
      <c r="D41" s="63">
        <v>128</v>
      </c>
      <c r="E41" s="62"/>
      <c r="F41" s="180"/>
      <c r="G41" s="70"/>
      <c r="H41" s="180"/>
      <c r="I41" s="180"/>
      <c r="J41" s="186"/>
      <c r="K41" s="125"/>
      <c r="L41" s="125"/>
      <c r="M41" s="124"/>
      <c r="N41" s="124"/>
    </row>
    <row r="42" spans="1:14" ht="19.5" customHeight="1">
      <c r="A42" s="58" t="s">
        <v>76</v>
      </c>
      <c r="B42" s="97">
        <v>4</v>
      </c>
      <c r="C42" s="63">
        <v>0</v>
      </c>
      <c r="D42" s="63">
        <v>74744</v>
      </c>
      <c r="E42" s="62"/>
      <c r="F42" s="180"/>
      <c r="G42" s="70"/>
      <c r="H42" s="180"/>
      <c r="I42" s="180"/>
      <c r="J42" s="186"/>
      <c r="K42" s="125"/>
      <c r="L42" s="125"/>
      <c r="M42" s="124"/>
      <c r="N42" s="124"/>
    </row>
    <row r="43" spans="1:14" ht="19.5" customHeight="1">
      <c r="A43" s="58" t="s">
        <v>77</v>
      </c>
      <c r="B43" s="97"/>
      <c r="C43" s="63">
        <v>-42864</v>
      </c>
      <c r="D43" s="63">
        <v>50361</v>
      </c>
      <c r="E43" s="62"/>
      <c r="F43" s="180"/>
      <c r="G43" s="70"/>
      <c r="H43" s="180"/>
      <c r="I43" s="180"/>
      <c r="J43" s="186"/>
      <c r="K43" s="125"/>
      <c r="L43" s="125"/>
      <c r="M43" s="124"/>
      <c r="N43" s="124"/>
    </row>
    <row r="44" spans="1:14" ht="19.5" customHeight="1">
      <c r="A44" s="58" t="s">
        <v>78</v>
      </c>
      <c r="B44" s="97"/>
      <c r="C44" s="63">
        <v>-2565135</v>
      </c>
      <c r="D44" s="63">
        <v>-6395027</v>
      </c>
      <c r="E44" s="62"/>
      <c r="F44" s="180"/>
      <c r="G44" s="70"/>
      <c r="H44" s="180"/>
      <c r="I44" s="180"/>
      <c r="J44" s="186"/>
      <c r="K44" s="125"/>
      <c r="L44" s="125"/>
      <c r="M44" s="124"/>
      <c r="N44" s="124"/>
    </row>
    <row r="45" spans="1:14" ht="19.5" customHeight="1">
      <c r="A45" s="58" t="s">
        <v>132</v>
      </c>
      <c r="B45" s="97"/>
      <c r="C45" s="63">
        <v>0</v>
      </c>
      <c r="D45" s="63">
        <v>-111607</v>
      </c>
      <c r="E45" s="62"/>
      <c r="F45" s="180"/>
      <c r="G45" s="70"/>
      <c r="H45" s="180"/>
      <c r="I45" s="180"/>
      <c r="J45" s="186"/>
      <c r="K45" s="125"/>
      <c r="L45" s="125"/>
      <c r="M45" s="124"/>
      <c r="N45" s="124"/>
    </row>
    <row r="46" spans="1:14" ht="24">
      <c r="A46" s="58" t="s">
        <v>79</v>
      </c>
      <c r="B46" s="97"/>
      <c r="C46" s="63">
        <v>-851886</v>
      </c>
      <c r="D46" s="63">
        <v>-15736</v>
      </c>
      <c r="E46" s="62"/>
      <c r="F46" s="180"/>
      <c r="G46" s="70"/>
      <c r="H46" s="180"/>
      <c r="I46" s="180"/>
      <c r="J46" s="186"/>
      <c r="K46" s="125"/>
      <c r="L46" s="125"/>
      <c r="M46" s="124"/>
      <c r="N46" s="124"/>
    </row>
    <row r="47" spans="1:14" ht="24.75" thickBot="1">
      <c r="A47" s="58" t="s">
        <v>80</v>
      </c>
      <c r="B47" s="97"/>
      <c r="C47" s="63">
        <v>-29236</v>
      </c>
      <c r="D47" s="63">
        <v>-83132</v>
      </c>
      <c r="E47" s="62"/>
      <c r="F47" s="180"/>
      <c r="G47" s="70"/>
      <c r="H47" s="180"/>
      <c r="I47" s="180"/>
      <c r="J47" s="186"/>
      <c r="K47" s="125"/>
      <c r="L47" s="125"/>
      <c r="M47" s="124"/>
      <c r="N47" s="124"/>
    </row>
    <row r="48" spans="1:14" ht="36.75" customHeight="1" thickBot="1">
      <c r="A48" s="51" t="s">
        <v>81</v>
      </c>
      <c r="B48" s="106"/>
      <c r="C48" s="140">
        <f>SUM(C41:C47)</f>
        <v>-3489121</v>
      </c>
      <c r="D48" s="140">
        <f>SUM(D41:D47)</f>
        <v>-6480269</v>
      </c>
      <c r="E48" s="62"/>
      <c r="F48" s="92"/>
      <c r="G48" s="179"/>
      <c r="H48" s="92"/>
      <c r="I48" s="92"/>
      <c r="J48" s="186"/>
      <c r="K48" s="125"/>
      <c r="L48" s="125"/>
      <c r="M48" s="124"/>
      <c r="N48" s="124"/>
    </row>
    <row r="49" spans="1:14" ht="24" customHeight="1">
      <c r="A49" s="49" t="s">
        <v>82</v>
      </c>
      <c r="B49" s="104"/>
      <c r="C49" s="47"/>
      <c r="D49" s="137"/>
      <c r="E49" s="62"/>
      <c r="F49" s="174"/>
      <c r="G49" s="35"/>
      <c r="H49" s="35"/>
      <c r="I49" s="35"/>
      <c r="J49" s="186"/>
      <c r="K49" s="125"/>
      <c r="L49" s="125"/>
      <c r="M49" s="125"/>
      <c r="N49" s="125"/>
    </row>
    <row r="50" spans="1:14" ht="19.5" customHeight="1">
      <c r="A50" s="58" t="s">
        <v>83</v>
      </c>
      <c r="B50" s="97">
        <v>16</v>
      </c>
      <c r="C50" s="63">
        <v>-3394657</v>
      </c>
      <c r="D50" s="63">
        <v>-5288206</v>
      </c>
      <c r="E50" s="62"/>
      <c r="F50" s="180"/>
      <c r="G50" s="70"/>
      <c r="H50" s="180"/>
      <c r="I50" s="180"/>
      <c r="J50" s="186"/>
      <c r="K50" s="125"/>
      <c r="L50" s="125"/>
      <c r="M50" s="154"/>
      <c r="N50" s="154"/>
    </row>
    <row r="51" spans="1:14" ht="19.5" customHeight="1" thickBot="1">
      <c r="A51" s="60" t="s">
        <v>104</v>
      </c>
      <c r="B51" s="105">
        <v>16</v>
      </c>
      <c r="C51" s="111">
        <v>-11260939</v>
      </c>
      <c r="D51" s="111">
        <v>-4724313</v>
      </c>
      <c r="E51" s="62"/>
      <c r="F51" s="180"/>
      <c r="G51" s="70"/>
      <c r="H51" s="180"/>
      <c r="I51" s="180"/>
      <c r="J51" s="186"/>
      <c r="K51" s="125"/>
      <c r="L51" s="125"/>
      <c r="M51" s="128"/>
      <c r="N51" s="128"/>
    </row>
    <row r="52" spans="1:14" ht="39" customHeight="1">
      <c r="A52" s="49" t="s">
        <v>84</v>
      </c>
      <c r="B52" s="104"/>
      <c r="C52" s="47">
        <f>SUM(C50:C51)</f>
        <v>-14655596</v>
      </c>
      <c r="D52" s="47">
        <f>SUM(D50:D51)</f>
        <v>-10012519</v>
      </c>
      <c r="E52" s="62"/>
      <c r="F52" s="92"/>
      <c r="G52" s="179"/>
      <c r="H52" s="92"/>
      <c r="I52" s="92"/>
      <c r="J52" s="186"/>
      <c r="K52" s="125"/>
      <c r="L52" s="125"/>
      <c r="M52" s="128"/>
      <c r="N52" s="128"/>
    </row>
    <row r="53" spans="1:14" ht="19.5" customHeight="1">
      <c r="A53" s="48"/>
      <c r="B53" s="104"/>
      <c r="C53" s="47"/>
      <c r="D53" s="137"/>
      <c r="E53" s="62"/>
      <c r="F53" s="180"/>
      <c r="G53" s="70"/>
      <c r="H53" s="180"/>
      <c r="I53" s="180"/>
      <c r="J53" s="186"/>
      <c r="K53" s="173"/>
      <c r="L53" s="125"/>
      <c r="M53" s="125"/>
      <c r="N53" s="124"/>
    </row>
    <row r="54" spans="1:14" ht="38.25" customHeight="1" thickBot="1">
      <c r="A54" s="50" t="s">
        <v>85</v>
      </c>
      <c r="B54" s="107"/>
      <c r="C54" s="111">
        <v>-60905</v>
      </c>
      <c r="D54" s="111">
        <v>10481</v>
      </c>
      <c r="E54" s="62"/>
      <c r="F54" s="180"/>
      <c r="G54" s="70"/>
      <c r="H54" s="180"/>
      <c r="I54" s="180"/>
      <c r="J54" s="186"/>
      <c r="K54" s="124"/>
      <c r="L54" s="125"/>
      <c r="M54" s="125"/>
      <c r="N54" s="125"/>
    </row>
    <row r="55" spans="1:14" ht="30.75" customHeight="1">
      <c r="A55" s="49" t="s">
        <v>86</v>
      </c>
      <c r="B55" s="104"/>
      <c r="C55" s="47">
        <f>C38+C48+C52+C54</f>
        <v>-2546603</v>
      </c>
      <c r="D55" s="47">
        <f>D38+D48+D52+D54</f>
        <v>-3728522</v>
      </c>
      <c r="F55" s="92"/>
      <c r="G55" s="179"/>
      <c r="H55" s="92"/>
      <c r="I55" s="92"/>
      <c r="J55" s="186"/>
      <c r="K55" s="124"/>
      <c r="L55" s="125"/>
      <c r="M55" s="124"/>
      <c r="N55" s="124"/>
    </row>
    <row r="56" spans="2:14" ht="19.5" customHeight="1">
      <c r="B56" s="108"/>
      <c r="C56" s="175"/>
      <c r="D56" s="175"/>
      <c r="F56" s="92"/>
      <c r="G56" s="70"/>
      <c r="H56" s="180"/>
      <c r="I56" s="180"/>
      <c r="J56" s="186"/>
      <c r="K56" s="125"/>
      <c r="L56" s="125"/>
      <c r="M56" s="124"/>
      <c r="N56" s="124"/>
    </row>
    <row r="57" spans="1:14" ht="26.25" customHeight="1" thickBot="1">
      <c r="A57" s="52" t="s">
        <v>87</v>
      </c>
      <c r="B57" s="107">
        <v>14</v>
      </c>
      <c r="C57" s="139">
        <v>2646416</v>
      </c>
      <c r="D57" s="139">
        <v>6192686</v>
      </c>
      <c r="F57" s="180"/>
      <c r="G57" s="70"/>
      <c r="H57" s="180"/>
      <c r="I57" s="180"/>
      <c r="J57" s="186"/>
      <c r="K57" s="125"/>
      <c r="L57" s="125"/>
      <c r="M57" s="124"/>
      <c r="N57" s="124"/>
    </row>
    <row r="58" spans="1:14" ht="21.75" customHeight="1" thickBot="1">
      <c r="A58" s="53" t="s">
        <v>88</v>
      </c>
      <c r="B58" s="109">
        <v>14</v>
      </c>
      <c r="C58" s="141">
        <f>SUM(C55:C57)</f>
        <v>99813</v>
      </c>
      <c r="D58" s="141">
        <f>SUM(D55:D57)</f>
        <v>2464164</v>
      </c>
      <c r="F58" s="92"/>
      <c r="G58" s="179"/>
      <c r="H58" s="92"/>
      <c r="I58" s="92"/>
      <c r="J58" s="186"/>
      <c r="K58" s="124"/>
      <c r="L58" s="125"/>
      <c r="M58" s="124"/>
      <c r="N58" s="124"/>
    </row>
    <row r="59" spans="1:14" ht="16.5" customHeight="1" thickTop="1">
      <c r="A59" s="54"/>
      <c r="F59" s="119"/>
      <c r="G59" s="35"/>
      <c r="H59" s="35"/>
      <c r="I59" s="35"/>
      <c r="K59" s="125"/>
      <c r="L59" s="173"/>
      <c r="M59" s="125"/>
      <c r="N59" s="125"/>
    </row>
    <row r="60" spans="4:14" ht="16.5" customHeight="1">
      <c r="D60" s="143"/>
      <c r="E60" s="44"/>
      <c r="L60" s="122"/>
      <c r="M60" s="124"/>
      <c r="N60" s="124"/>
    </row>
    <row r="61" spans="1:14" ht="16.5" customHeight="1">
      <c r="A61" s="61" t="s">
        <v>96</v>
      </c>
      <c r="B61" s="35" t="s">
        <v>110</v>
      </c>
      <c r="C61" s="146"/>
      <c r="D61" s="84" t="s">
        <v>110</v>
      </c>
      <c r="E61" s="44"/>
      <c r="L61" s="122"/>
      <c r="M61" s="124"/>
      <c r="N61" s="124"/>
    </row>
    <row r="62" spans="1:14" ht="15">
      <c r="A62" s="89" t="s">
        <v>111</v>
      </c>
      <c r="B62" s="85" t="s">
        <v>92</v>
      </c>
      <c r="C62" s="167"/>
      <c r="D62" s="85" t="s">
        <v>93</v>
      </c>
      <c r="E62" s="44"/>
      <c r="L62" s="155"/>
      <c r="M62" s="125"/>
      <c r="N62" s="125"/>
    </row>
    <row r="63" spans="1:14" ht="15">
      <c r="A63" s="89" t="s">
        <v>95</v>
      </c>
      <c r="B63" s="85" t="s">
        <v>36</v>
      </c>
      <c r="C63" s="167"/>
      <c r="D63" s="85" t="s">
        <v>112</v>
      </c>
      <c r="E63" s="44"/>
      <c r="L63" s="122"/>
      <c r="M63" s="124"/>
      <c r="N63" s="124"/>
    </row>
    <row r="64" spans="2:14" ht="15">
      <c r="B64" s="86" t="s">
        <v>113</v>
      </c>
      <c r="C64" s="167"/>
      <c r="D64" s="85" t="s">
        <v>114</v>
      </c>
      <c r="E64" s="44"/>
      <c r="L64" s="122"/>
      <c r="M64" s="124"/>
      <c r="N64" s="124"/>
    </row>
    <row r="65" spans="2:14" ht="15">
      <c r="B65" s="86" t="s">
        <v>37</v>
      </c>
      <c r="C65"/>
      <c r="D65" s="87"/>
      <c r="E65" s="44"/>
      <c r="L65" s="155"/>
      <c r="M65" s="125"/>
      <c r="N65" s="125"/>
    </row>
    <row r="66" spans="1:9" ht="15">
      <c r="A66" s="55"/>
      <c r="H66" s="61"/>
      <c r="I66" s="61"/>
    </row>
    <row r="67" spans="8:9" ht="15">
      <c r="H67" s="61"/>
      <c r="I67" s="61"/>
    </row>
  </sheetData>
  <sheetProtection/>
  <mergeCells count="4">
    <mergeCell ref="A8:A9"/>
    <mergeCell ref="B8:B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Rauan Zhumakhanova</dc:creator>
  <cp:keywords/>
  <dc:description/>
  <cp:lastModifiedBy>Admin</cp:lastModifiedBy>
  <cp:lastPrinted>2020-08-12T12:55:34Z</cp:lastPrinted>
  <dcterms:created xsi:type="dcterms:W3CDTF">2016-11-14T09:11:53Z</dcterms:created>
  <dcterms:modified xsi:type="dcterms:W3CDTF">2020-08-13T12:43:53Z</dcterms:modified>
  <cp:category/>
  <cp:version/>
  <cp:contentType/>
  <cp:contentStatus/>
</cp:coreProperties>
</file>