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 6м14" sheetId="1" r:id="rId1"/>
    <sheet name="ОПИУ 6 мес.14" sheetId="2" r:id="rId2"/>
    <sheet name="ОИК 6мес.14" sheetId="3" r:id="rId3"/>
    <sheet name="ДДС 6мес.1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fn.IFERROR" hidden="1">#NAME?</definedName>
    <definedName name="_xlfn.SUMIFS" hidden="1">#NAME?</definedName>
    <definedName name="Account_Balance" localSheetId="0">#REF!</definedName>
    <definedName name="Account_Balance">#REF!</definedName>
    <definedName name="ARA_Threshold" localSheetId="0">#REF!</definedName>
    <definedName name="ARA_Threshold">#REF!</definedName>
    <definedName name="ARP_Threshold" localSheetId="0">#REF!</definedName>
    <definedName name="ARP_Threshold">#REF!</definedName>
    <definedName name="AS2DocOpenMode" hidden="1">"AS2DocumentEdit"</definedName>
    <definedName name="AS2HasNoAutoHeaderFooter" hidden="1">" "</definedName>
    <definedName name="Correct_Total_Liabilities">'[2]Corrected Misstatements'!$E$21</definedName>
    <definedName name="Corrected_Tax_Income">'[2]Corrected Misstatements'!$M$21</definedName>
    <definedName name="Corrected_Tax_Liab">'[2]Corrected Misstatements'!$J$21</definedName>
    <definedName name="Corrected_Tax_OtherEquity">'[2]Corrected Misstatements'!$L$21</definedName>
    <definedName name="Corrected_Tax_RE">'[2]Corrected Misstatements'!$K$21</definedName>
    <definedName name="Corrected_Total_Assets">'[2]Corrected Misstatements'!$D$21</definedName>
    <definedName name="Corrected_Total_IncomeStatement">'[2]Corrected Misstatements'!$H$21</definedName>
    <definedName name="Corrected_Total_OtherEquity">'[2]Corrected Misstatements'!$G$21</definedName>
    <definedName name="Corrected_Total_RE">'[2]Corrected Misstatements'!$F$21</definedName>
    <definedName name="CY_all_Assets">'[2]Summary of Misstatements'!$D$35</definedName>
    <definedName name="CY_all_Equity">'[2]Summary of Misstatements'!$G$35</definedName>
    <definedName name="CY_all_Income">'[2]Summary of Misstatements'!$H$35</definedName>
    <definedName name="CY_all_Liabs">'[2]Summary of Misstatements'!$E$35</definedName>
    <definedName name="CY_all_RetEarn_bf">'[2]Summary of Misstatements'!$F$35</definedName>
    <definedName name="CY_tx_all_Equity">'[2]Summary of Misstatements'!$L$35</definedName>
    <definedName name="CY_tx_all_Income">'[2]Summary of Misstatements'!$M$35</definedName>
    <definedName name="CY_tx_all_RetEarn_bf">'[2]Summary of Misstatements'!$K$35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Expected_balance" localSheetId="0">#REF!</definedName>
    <definedName name="Expected_balance">#REF!</definedName>
    <definedName name="fff" localSheetId="0">#REF!</definedName>
    <definedName name="fff">#REF!</definedName>
    <definedName name="hmvbmk" localSheetId="0">#REF!</definedName>
    <definedName name="hmvbmk">#REF!</definedName>
    <definedName name="khkjh" localSheetId="0">#REF!</definedName>
    <definedName name="khkjh">#REF!</definedName>
    <definedName name="List1">'[2]MetaData'!$A$87:$A$88</definedName>
    <definedName name="List3">'[2]MetaData'!$A$93:$A$95</definedName>
    <definedName name="Materiality">'[3]2340'!$B$79</definedName>
    <definedName name="mhgmh" localSheetId="0">#REF!</definedName>
    <definedName name="mhgmh">#REF!</definedName>
    <definedName name="mhvhmj" localSheetId="0">#REF!</definedName>
    <definedName name="mhvhmj">#REF!</definedName>
    <definedName name="mhvm" localSheetId="0">#REF!</definedName>
    <definedName name="mhvm">#REF!</definedName>
    <definedName name="mvg" localSheetId="0">#REF!</definedName>
    <definedName name="mvg">#REF!</definedName>
    <definedName name="mvm" localSheetId="0">#REF!</definedName>
    <definedName name="mvm">#REF!</definedName>
    <definedName name="mvmh" localSheetId="0">#REF!</definedName>
    <definedName name="mvmh">#REF!</definedName>
    <definedName name="mvmv" localSheetId="0">#REF!</definedName>
    <definedName name="mvmv">#REF!</definedName>
    <definedName name="OtherConditions" localSheetId="0">#REF!</definedName>
    <definedName name="OtherConditions">#REF!</definedName>
    <definedName name="PY_all_Income">'[2]Summary of Misstatements'!$H$56</definedName>
    <definedName name="PY_all_RetEarn">'[2]Summary of Misstatements'!$F$56</definedName>
    <definedName name="PY_tx_all_Income">'[2]Summary of Misstatements'!$M$56</definedName>
    <definedName name="PY_tx_all_RetEarn">'[2]Summary of Misstatements'!$K$56</definedName>
    <definedName name="R_Factor" localSheetId="0">#REF!</definedName>
    <definedName name="R_Factor">#REF!</definedName>
    <definedName name="Residual_difference" localSheetId="0">#REF!</definedName>
    <definedName name="Residual_difference">#REF!</definedName>
    <definedName name="Tax_Effect_Liabs">'[2]Summary of Misstatements'!$J$57</definedName>
    <definedName name="Tax_Rate">'[2]Summary of Misstatements'!$B$2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2" localSheetId="0">'[1]Disclosures_P&amp;L 1 полуг2014'!#REF!</definedName>
    <definedName name="TextRefCopy12">'[1]Disclosures_P&amp;L 1 полуг2014'!#REF!</definedName>
    <definedName name="TextRefCopy13" localSheetId="0">'[1]Disclosures_P&amp;L 1 полуг2014'!#REF!</definedName>
    <definedName name="TextRefCopy13">'[1]Disclosures_P&amp;L 1 полуг2014'!#REF!</definedName>
    <definedName name="TextRefCopy144">'[4]100.00'!$C$113</definedName>
    <definedName name="TextRefCopy17" localSheetId="0">'[1]Disclosures_P&amp;L 1 полуг2014'!#REF!</definedName>
    <definedName name="TextRefCopy17">'[1]Disclosures_P&amp;L 1 полуг2014'!#REF!</definedName>
    <definedName name="TextRefCopy2" localSheetId="0">#REF!</definedName>
    <definedName name="TextRefCopy2">#REF!</definedName>
    <definedName name="TextRefCopy20">'[1]Disclosures_P&amp;L 1 полуг2014'!$D$64</definedName>
    <definedName name="TextRefCopy2012" localSheetId="0">'[5]TT'!#REF!</definedName>
    <definedName name="TextRefCopy2012">'[5]TT'!#REF!</definedName>
    <definedName name="TextRefCopy23">#REF!</definedName>
    <definedName name="TextRefCopy24">#REF!</definedName>
    <definedName name="TextRefCopy25" localSheetId="0">#REF!</definedName>
    <definedName name="TextRefCopy25">#REF!</definedName>
    <definedName name="TextRefCopy265" localSheetId="0">#REF!</definedName>
    <definedName name="TextRefCopy265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">#REF!</definedName>
    <definedName name="TextRefCopy30" localSheetId="0">#REF!</definedName>
    <definedName name="TextRefCopy30">#REF!</definedName>
    <definedName name="TextRefCopy306" localSheetId="0">#REF!</definedName>
    <definedName name="TextRefCopy306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>'[7]FS'!$D$72</definedName>
    <definedName name="TextRefCopy37">'[8]TS (3)'!$BJ$101</definedName>
    <definedName name="TextRefCopy38" localSheetId="0">#REF!</definedName>
    <definedName name="TextRefCopy38">#REF!</definedName>
    <definedName name="TextRefCopy4" localSheetId="0">'[5]Disclosures'!#REF!</definedName>
    <definedName name="TextRefCopy4">'[5]Disclosures'!#REF!</definedName>
    <definedName name="TextRefCopy44">#REF!</definedName>
    <definedName name="TextRefCopy45">#REF!</definedName>
    <definedName name="TextRefCopy46" localSheetId="0">'[1]FS consolidated  6мес.2014'!#REF!</definedName>
    <definedName name="TextRefCopy46">'[1]FS consolidated  6мес.2014'!#REF!</definedName>
    <definedName name="TextRefCopy47">#REF!</definedName>
    <definedName name="TextRefCopy48">#REF!</definedName>
    <definedName name="TextRefCopy49">#REF!</definedName>
    <definedName name="TextRefCopy5">'[9]Dealing-other bonds'!$F$24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 localSheetId="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8">#REF!</definedName>
    <definedName name="TextRefCopy8" localSheetId="0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6" localSheetId="0">'[1]FS consolidated  6мес.2014'!#REF!</definedName>
    <definedName name="TextRefCopy86">'[1]FS consolidated  6мес.2014'!#REF!</definedName>
    <definedName name="TextRefCopy87">'[1]FS consolidated  6мес.2014'!#REF!</definedName>
    <definedName name="TextRefCopy9">'[10]WHT on dividends accrued'!$F$11</definedName>
    <definedName name="TextRefCopyRangeCount" hidden="1">87</definedName>
    <definedName name="wrn.Aging._.and._.Trend._.Analysis." localSheetId="3">{#N/A,#N/A,FALSE,"Aging Summary";#N/A,#N/A,FALSE,"Ratio Analysis";#N/A,#N/A,FALSE,"Test 120 Day Accts";#N/A,#N/A,FALSE,"Tickmarks"}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 localSheetId="1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new" localSheetId="3">{#N/A,#N/A,FALSE,"Aging Summary";#N/A,#N/A,FALSE,"Ratio Analysis";#N/A,#N/A,FALSE,"Test 120 Day Accts";#N/A,#N/A,FALSE,"Tickmarks"}</definedName>
    <definedName name="wrn.new" localSheetId="2">{#N/A,#N/A,FALSE,"Aging Summary";#N/A,#N/A,FALSE,"Ratio Analysis";#N/A,#N/A,FALSE,"Test 120 Day Accts";#N/A,#N/A,FALSE,"Tickmarks"}</definedName>
    <definedName name="wrn.new" localSheetId="1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" localSheetId="0" hidden="1">#REF!</definedName>
    <definedName name="XREF_COLUMN_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hidden="1">#REF!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RangeCount" hidden="1">2</definedName>
    <definedName name="а1213131313161631">#REF!</definedName>
    <definedName name="аа58" localSheetId="0">#REF!</definedName>
    <definedName name="аа58">#REF!</definedName>
    <definedName name="ааа" localSheetId="0">'[5]Disclosures'!#REF!</definedName>
    <definedName name="ааа">'[5]Disclosures'!#REF!</definedName>
    <definedName name="апвввыаываыва" localSheetId="0" hidden="1">#REF!</definedName>
    <definedName name="апвввыаываыва" hidden="1">#REF!</definedName>
    <definedName name="арнаойл" localSheetId="0">#REF!</definedName>
    <definedName name="арнаойл">#REF!</definedName>
    <definedName name="аууаафы" localSheetId="0" hidden="1">#REF!</definedName>
    <definedName name="аууаафы" hidden="1">#REF!</definedName>
    <definedName name="джльдж50" localSheetId="0">#REF!</definedName>
    <definedName name="джльдж50">#REF!</definedName>
    <definedName name="до" localSheetId="0" hidden="1">#REF!</definedName>
    <definedName name="до" hidden="1">#REF!</definedName>
    <definedName name="дотдот" localSheetId="0">'[12]TT'!#REF!</definedName>
    <definedName name="дотдот">'[12]TT'!#REF!</definedName>
    <definedName name="дтод" localSheetId="0" hidden="1">#REF!</definedName>
    <definedName name="дтод" hidden="1">#REF!</definedName>
    <definedName name="жьлж" localSheetId="0" hidden="1">#REF!</definedName>
    <definedName name="жьлж" hidden="1">#REF!</definedName>
    <definedName name="льждтл" localSheetId="0" hidden="1">#REF!</definedName>
    <definedName name="льждтл" hidden="1">#REF!</definedName>
    <definedName name="_xlnm.Print_Area" localSheetId="0">'баланс 6м14'!$A$1:$H$63</definedName>
    <definedName name="_xlnm.Print_Area" localSheetId="3">'ДДС 6мес.14'!$A$1:$F$79</definedName>
    <definedName name="_xlnm.Print_Area" localSheetId="1">'ОПИУ 6 мес.14'!$A$1:$F$52</definedName>
    <definedName name="ор" localSheetId="0" hidden="1">#REF!</definedName>
    <definedName name="ор" hidden="1">#REF!</definedName>
    <definedName name="отлир" localSheetId="0" hidden="1">#REF!</definedName>
    <definedName name="отлир" hidden="1">#REF!</definedName>
    <definedName name="п61661646464646">'[14]Disclosures_P&amp;L'!$G$64</definedName>
    <definedName name="прочие" localSheetId="0">#REF!</definedName>
    <definedName name="прочие">#REF!</definedName>
    <definedName name="рирн" localSheetId="0" hidden="1">#REF!</definedName>
    <definedName name="рирн" hidden="1">#REF!</definedName>
    <definedName name="ро" localSheetId="0" hidden="1">#REF!</definedName>
    <definedName name="ро" hidden="1">#REF!</definedName>
    <definedName name="связ" localSheetId="0">#REF!</definedName>
    <definedName name="связ">#REF!</definedName>
    <definedName name="тод" localSheetId="0">#REF!</definedName>
    <definedName name="тод">#REF!</definedName>
    <definedName name="тодот" localSheetId="0">#REF!</definedName>
    <definedName name="тодот">#REF!</definedName>
    <definedName name="тодт" localSheetId="0">'[12]Disclosures'!#REF!</definedName>
    <definedName name="тодт">'[12]Disclosures'!#REF!</definedName>
    <definedName name="тодти" localSheetId="0">#REF!</definedName>
    <definedName name="тодти">#REF!</definedName>
    <definedName name="щш" localSheetId="0" hidden="1">#REF!</definedName>
    <definedName name="щш" hidden="1">#REF!</definedName>
    <definedName name="ыва" localSheetId="0" hidden="1">#REF!</definedName>
    <definedName name="ыва" hidden="1">#REF!</definedName>
    <definedName name="ьбьбьдрдпавюбваываы" localSheetId="3">{#N/A,#N/A,FALSE,"Aging Summary";#N/A,#N/A,FALSE,"Ratio Analysis";#N/A,#N/A,FALSE,"Test 120 Day Accts";#N/A,#N/A,FALSE,"Tickmarks"}</definedName>
    <definedName name="ьбьбьдрдпавюбваываы" localSheetId="2">{#N/A,#N/A,FALSE,"Aging Summary";#N/A,#N/A,FALSE,"Ratio Analysis";#N/A,#N/A,FALSE,"Test 120 Day Accts";#N/A,#N/A,FALSE,"Tickmarks"}</definedName>
    <definedName name="ьбьбьдрдпавюбваываы" localSheetId="1">{#N/A,#N/A,FALSE,"Aging Summary";#N/A,#N/A,FALSE,"Ratio Analysis";#N/A,#N/A,FALSE,"Test 120 Day Accts";#N/A,#N/A,FALSE,"Tickmarks"}</definedName>
    <definedName name="ьбьбьдрдпавюбваываы">{#N/A,#N/A,FALSE,"Aging Summary";#N/A,#N/A,FALSE,"Ratio Analysis";#N/A,#N/A,FALSE,"Test 120 Day Accts";#N/A,#N/A,FALSE,"Tickmarks"}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9" authorId="0">
      <text>
        <r>
          <rPr>
            <b/>
            <sz val="9"/>
            <rFont val="Tahoma"/>
            <family val="2"/>
          </rPr>
          <t>Admin
для отчета с текст.расшифровкой</t>
        </r>
      </text>
    </comment>
  </commentList>
</comments>
</file>

<file path=xl/sharedStrings.xml><?xml version="1.0" encoding="utf-8"?>
<sst xmlns="http://schemas.openxmlformats.org/spreadsheetml/2006/main" count="196" uniqueCount="134">
  <si>
    <t>АО «МАТЕН ПЕТРОЛЕУМ»</t>
  </si>
  <si>
    <t>ОТЧЕТ О  ФИНАНСОВОМ ПОЛОЖЕНИИ</t>
  </si>
  <si>
    <t>ПО СОСТОЯНИЮ НА 30 ИЮНЯ 2014 г.</t>
  </si>
  <si>
    <t>(в тысячах тенге)</t>
  </si>
  <si>
    <t>Приме-чания</t>
  </si>
  <si>
    <t>30 июня 2014 г.</t>
  </si>
  <si>
    <t>31 декабря 2013 г.</t>
  </si>
  <si>
    <t>30 сентября 2013 г.</t>
  </si>
  <si>
    <t>АКТИВЫ</t>
  </si>
  <si>
    <t>ДОЛГОСРОЧНЫЕ АКТИВЫ:</t>
  </si>
  <si>
    <t>Нефтегазовые активы и права на недропользование</t>
  </si>
  <si>
    <t>Основные средства</t>
  </si>
  <si>
    <t>Незавершенное строительство</t>
  </si>
  <si>
    <t>Нематериальные активы</t>
  </si>
  <si>
    <t>Прочие долгосрочные активы</t>
  </si>
  <si>
    <t>Долгосрочные предоставленные займы</t>
  </si>
  <si>
    <t>ТЕКУЩИЕ АКТИВЫ:</t>
  </si>
  <si>
    <t>Краткосрочные часть предоставленных займов</t>
  </si>
  <si>
    <t>Товарно-материальные запасы</t>
  </si>
  <si>
    <t>Торговая дебиторская задолженность</t>
  </si>
  <si>
    <t>Налоги к возмещению</t>
  </si>
  <si>
    <t>Авансы уплаченные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</si>
  <si>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</si>
  <si>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</si>
  <si>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</si>
  <si>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</si>
  <si>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КАПИТАЛ:</t>
  </si>
  <si>
    <t>Акционерный капитал</t>
  </si>
  <si>
    <t>Нераспределенный доход</t>
  </si>
  <si>
    <t>ДОЛГОСРОЧНЫЕ ОБЯЗАТЕЛЬСТВА:</t>
  </si>
  <si>
    <t>Долгосрочный банковский заем</t>
  </si>
  <si>
    <t>Обязательства по ликвидации и восстановлению месторождений</t>
  </si>
  <si>
    <t>Обязательство по отложенному налогу</t>
  </si>
  <si>
    <t>Прочие долгосрочные обязательства</t>
  </si>
  <si>
    <t>ТЕКУЩИЕ ОБЯЗАТЕЛЬСТВА:</t>
  </si>
  <si>
    <t>Текущая часть долгосрочных банковских займов</t>
  </si>
  <si>
    <t>Дивиденды к уплате</t>
  </si>
  <si>
    <t>Торговая кредиторская задолженность</t>
  </si>
  <si>
    <t>Авансы полученные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</si>
  <si>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</si>
  <si>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</si>
  <si>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</si>
  <si>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</si>
  <si>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>Балансовая стоимость одной простой акции</t>
  </si>
  <si>
    <t>От имени руководства:</t>
  </si>
  <si>
    <t xml:space="preserve">________________                                          </t>
  </si>
  <si>
    <t xml:space="preserve"> </t>
  </si>
  <si>
    <t xml:space="preserve">Кудабаев К.К.                                                        </t>
  </si>
  <si>
    <t>Кусниденова Э.С.</t>
  </si>
  <si>
    <t>Генеральный директор</t>
  </si>
  <si>
    <t>Главный бухгалтер</t>
  </si>
  <si>
    <t xml:space="preserve">                                                                                          </t>
  </si>
  <si>
    <t xml:space="preserve">18 июля 2014 г. </t>
  </si>
  <si>
    <t>г. Атырау, Республика Казахстан</t>
  </si>
  <si>
    <t>ОТЧЕТ О ПРИБЫЛЯХ И УБЫТКАХ И ПРОЧЕМ СОВОКУПНОМ ДОХОДЕ</t>
  </si>
  <si>
    <t>ЗА 8  МЕСЯЦЕВ, ЗАКОНЧИВШИХСЯ 30 МАЯ 2014 г.</t>
  </si>
  <si>
    <t>ЗА 1 ПОЛУГОДИЕ, ЗАКОНЧИВШЕЕСЯ 30 ИЮНЯ 2014 г.</t>
  </si>
  <si>
    <t>1 полугодие 2014 г.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</si>
  <si>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</si>
  <si>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</si>
  <si>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</si>
  <si>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</si>
  <si>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</si>
  <si>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</si>
  <si>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</si>
  <si>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 от курсовой разницы, нетто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</si>
  <si>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</si>
  <si>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</si>
  <si>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</si>
  <si>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</si>
  <si>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>Итого совокупный доход за период</t>
  </si>
  <si>
    <t>Прибыль на акцию</t>
  </si>
  <si>
    <t>Базовая прибыль на акцию</t>
  </si>
  <si>
    <t>ОТЧЕТ ОБ ИЗМЕНЕНИЯХ СОБСТВЕННОГО КАПИТАЛА</t>
  </si>
  <si>
    <t>ЗА 8 МЕСЯЦЕВ, ЗАКОНЧИВШИХСЯ 30 МАЯ 2014 г.</t>
  </si>
  <si>
    <t>Итого собственный капитал</t>
  </si>
  <si>
    <t>На 1 января 2013 г.</t>
  </si>
  <si>
    <t>Чистая прибыль за год</t>
  </si>
  <si>
    <t>Итого совокупный доход за год</t>
  </si>
  <si>
    <t>Дивиденды объявленные</t>
  </si>
  <si>
    <t>На 30 июня 2013г.</t>
  </si>
  <si>
    <t>На 1 января 2014 г.</t>
  </si>
  <si>
    <t>-</t>
  </si>
  <si>
    <t>На 30 июня 2014 г.</t>
  </si>
  <si>
    <t xml:space="preserve">На 01 октября  2013 г. </t>
  </si>
  <si>
    <t>Прочий совокупный доход</t>
  </si>
  <si>
    <t>На 31 МАЯ 2014 г.</t>
  </si>
  <si>
    <t>ОТЧЕТ О  ДВИЖЕНИИ ДЕНЕЖНЫХ СРЕДСТВ</t>
  </si>
  <si>
    <t>1 полугодие  2014 г.</t>
  </si>
  <si>
    <t>1 полугодие 2013 г.</t>
  </si>
  <si>
    <t>ОПЕРАЦИОННАЯ ДЕЯТЕЛЬНОСТЬ</t>
  </si>
  <si>
    <t>Корректировки:</t>
  </si>
  <si>
    <t>Износ, истощение и амортизация</t>
  </si>
  <si>
    <t>25, 26,27</t>
  </si>
  <si>
    <t>Убыток от выбытия основных средств, нефтегазовых активов и списания непродуктивных скважин</t>
  </si>
  <si>
    <t>Доход по курсовой разнице</t>
  </si>
  <si>
    <t>Доход от изменения в оценки АРО</t>
  </si>
  <si>
    <t>Денежные средства, полученные от операционной деятельности до изменений в оборотном капитале</t>
  </si>
  <si>
    <t>Изменения в оборотном капитале:</t>
  </si>
  <si>
    <t>Изменения в торговой дебиторской задолженности, авансах уплаченных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</si>
  <si>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</si>
  <si>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</si>
  <si>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</si>
  <si>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</si>
  <si>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</si>
  <si>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авансах полученных</t>
  </si>
  <si>
    <t>Изменения в налогах к уплате</t>
  </si>
  <si>
    <t>Денежные средства, полученные от операционной деятельности</t>
  </si>
  <si>
    <t xml:space="preserve">Уплаченный подоходный налог </t>
  </si>
  <si>
    <t xml:space="preserve">Уплаченный налог на сверхприбыль </t>
  </si>
  <si>
    <t>Выплата вознаграждения</t>
  </si>
  <si>
    <t>Чистые денежные средства, полученные от операционной деятельности</t>
  </si>
  <si>
    <t>ИНВЕСТИЦИОННАЯ ДЕЯТЕЛЬНОСТЬ</t>
  </si>
  <si>
    <t>Займы сотрудникам, за минусом погашений</t>
  </si>
  <si>
    <t>Приобретение нефтегазовых активов</t>
  </si>
  <si>
    <t xml:space="preserve">Приобретение основных средств </t>
  </si>
  <si>
    <t>Затраты на незавершенное строительство</t>
  </si>
  <si>
    <t>Приобретение нематериальных активов</t>
  </si>
  <si>
    <t>Поступления от выбытия основных средств и нефтегазовых  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</si>
  <si>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</si>
  <si>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</si>
  <si>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ФИНАНСОВАЯ ДЕЯТЕЛЬНОСТЬ</t>
  </si>
  <si>
    <t>Предоставление долгосрочного займа</t>
  </si>
  <si>
    <t>Дивиденды выплаченные</t>
  </si>
  <si>
    <t>Депозит под банковские гарантии, нетто</t>
  </si>
  <si>
    <t>Получение долгосрочного банковского займа</t>
  </si>
  <si>
    <t>Погашение долгосрочного банковского займа</t>
  </si>
  <si>
    <t>Чистые денежные средства, использованные в финансовой деятельности</t>
  </si>
  <si>
    <t>Влияние изменения курса иностранной валюты по отношению к тенге на денежные средства и их эквиваленты</t>
  </si>
  <si>
    <t>Чистое (уменьшение)/увеличение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</si>
  <si>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</si>
  <si>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</si>
  <si>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                                        </t>
  </si>
  <si>
    <t>22, 23,24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</si>
</sst>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 * #,##0.00_ ;_ * \-#,##0.00_ ;_ * &quot;-&quot;??_ ;_ @_ "/>
    <numFmt numFmtId="173" formatCode="_ * #,##0_ ;_ * \-#,##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172" fontId="4" fillId="0" borderId="0" xfId="61" applyFont="1" applyBorder="1" applyAlignment="1">
      <alignment/>
    </xf>
    <xf numFmtId="172" fontId="4" fillId="0" borderId="0" xfId="61" applyFont="1" applyAlignment="1">
      <alignment/>
    </xf>
    <xf numFmtId="0" fontId="4" fillId="0" borderId="0" xfId="52" applyFont="1" applyBorder="1">
      <alignment/>
      <protection/>
    </xf>
    <xf numFmtId="173" fontId="4" fillId="0" borderId="0" xfId="61" applyNumberFormat="1" applyFont="1" applyBorder="1" applyAlignment="1">
      <alignment/>
    </xf>
    <xf numFmtId="0" fontId="4" fillId="0" borderId="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/>
      <protection/>
    </xf>
    <xf numFmtId="0" fontId="4" fillId="0" borderId="10" xfId="52" applyFont="1" applyBorder="1">
      <alignment/>
      <protection/>
    </xf>
    <xf numFmtId="172" fontId="4" fillId="0" borderId="10" xfId="61" applyFont="1" applyBorder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center" wrapText="1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Border="1">
      <alignment/>
      <protection/>
    </xf>
    <xf numFmtId="0" fontId="4" fillId="0" borderId="0" xfId="52" applyFont="1" applyAlignment="1">
      <alignment vertical="center"/>
      <protection/>
    </xf>
    <xf numFmtId="173" fontId="4" fillId="0" borderId="0" xfId="61" applyNumberFormat="1" applyFont="1" applyAlignment="1">
      <alignment/>
    </xf>
    <xf numFmtId="0" fontId="4" fillId="0" borderId="0" xfId="52" applyFont="1" applyAlignment="1">
      <alignment horizontal="left" vertical="center" wrapText="1" indent="1"/>
      <protection/>
    </xf>
    <xf numFmtId="0" fontId="45" fillId="0" borderId="0" xfId="52" applyFont="1" applyAlignment="1">
      <alignment horizontal="center" vertical="center" wrapText="1"/>
      <protection/>
    </xf>
    <xf numFmtId="173" fontId="4" fillId="0" borderId="0" xfId="61" applyNumberFormat="1" applyFont="1" applyBorder="1" applyAlignment="1">
      <alignment horizontal="right" vertical="center" wrapText="1"/>
    </xf>
    <xf numFmtId="173" fontId="4" fillId="0" borderId="0" xfId="61" applyNumberFormat="1" applyFont="1" applyAlignment="1">
      <alignment horizontal="right" vertical="center" wrapText="1"/>
    </xf>
    <xf numFmtId="3" fontId="4" fillId="0" borderId="0" xfId="61" applyNumberFormat="1" applyFont="1" applyAlignment="1">
      <alignment horizontal="right" vertical="center" wrapText="1"/>
    </xf>
    <xf numFmtId="0" fontId="4" fillId="0" borderId="0" xfId="52" applyFont="1" applyAlignment="1">
      <alignment horizontal="left" vertical="center" indent="1"/>
      <protection/>
    </xf>
    <xf numFmtId="0" fontId="4" fillId="0" borderId="0" xfId="52" applyFont="1" applyAlignment="1">
      <alignment horizontal="left" indent="1"/>
      <protection/>
    </xf>
    <xf numFmtId="173" fontId="4" fillId="0" borderId="10" xfId="61" applyNumberFormat="1" applyFont="1" applyBorder="1" applyAlignment="1">
      <alignment horizontal="right" vertical="center" wrapText="1"/>
    </xf>
    <xf numFmtId="0" fontId="6" fillId="0" borderId="0" xfId="52" applyFont="1" applyAlignment="1">
      <alignment horizontal="left" vertical="center" indent="1"/>
      <protection/>
    </xf>
    <xf numFmtId="173" fontId="3" fillId="0" borderId="0" xfId="61" applyNumberFormat="1" applyFont="1" applyBorder="1" applyAlignment="1">
      <alignment/>
    </xf>
    <xf numFmtId="172" fontId="3" fillId="0" borderId="0" xfId="61" applyFont="1" applyAlignment="1">
      <alignment/>
    </xf>
    <xf numFmtId="0" fontId="3" fillId="0" borderId="0" xfId="52" applyFont="1">
      <alignment/>
      <protection/>
    </xf>
    <xf numFmtId="0" fontId="7" fillId="0" borderId="0" xfId="52" applyFont="1" applyAlignment="1">
      <alignment horizontal="left" vertical="center" indent="1"/>
      <protection/>
    </xf>
    <xf numFmtId="173" fontId="4" fillId="0" borderId="11" xfId="61" applyNumberFormat="1" applyFont="1" applyBorder="1" applyAlignment="1">
      <alignment/>
    </xf>
    <xf numFmtId="3" fontId="4" fillId="0" borderId="11" xfId="52" applyNumberFormat="1" applyFont="1" applyBorder="1">
      <alignment/>
      <protection/>
    </xf>
    <xf numFmtId="173" fontId="4" fillId="0" borderId="12" xfId="61" applyNumberFormat="1" applyFont="1" applyBorder="1" applyAlignment="1">
      <alignment/>
    </xf>
    <xf numFmtId="3" fontId="4" fillId="0" borderId="12" xfId="52" applyNumberFormat="1" applyFont="1" applyBorder="1">
      <alignment/>
      <protection/>
    </xf>
    <xf numFmtId="173" fontId="4" fillId="0" borderId="10" xfId="61" applyNumberFormat="1" applyFont="1" applyBorder="1" applyAlignment="1">
      <alignment/>
    </xf>
    <xf numFmtId="3" fontId="4" fillId="0" borderId="10" xfId="61" applyNumberFormat="1" applyFont="1" applyBorder="1" applyAlignment="1">
      <alignment horizontal="right" vertical="center" wrapText="1"/>
    </xf>
    <xf numFmtId="3" fontId="4" fillId="0" borderId="13" xfId="52" applyNumberFormat="1" applyFont="1" applyBorder="1">
      <alignment/>
      <protection/>
    </xf>
    <xf numFmtId="3" fontId="4" fillId="0" borderId="0" xfId="61" applyNumberFormat="1" applyFont="1" applyBorder="1" applyAlignment="1">
      <alignment horizontal="right" vertical="center" wrapText="1"/>
    </xf>
    <xf numFmtId="0" fontId="4" fillId="0" borderId="0" xfId="52" applyFont="1" applyAlignment="1">
      <alignment/>
      <protection/>
    </xf>
    <xf numFmtId="3" fontId="3" fillId="0" borderId="0" xfId="52" applyNumberFormat="1" applyFont="1">
      <alignment/>
      <protection/>
    </xf>
    <xf numFmtId="3" fontId="3" fillId="0" borderId="0" xfId="52" applyNumberFormat="1" applyFont="1" applyBorder="1">
      <alignment/>
      <protection/>
    </xf>
    <xf numFmtId="172" fontId="3" fillId="0" borderId="0" xfId="61" applyFont="1" applyBorder="1" applyAlignment="1">
      <alignment/>
    </xf>
    <xf numFmtId="0" fontId="3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173" fontId="4" fillId="0" borderId="0" xfId="61" applyNumberFormat="1" applyFont="1" applyBorder="1" applyAlignment="1">
      <alignment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/>
      <protection/>
    </xf>
    <xf numFmtId="0" fontId="2" fillId="0" borderId="0" xfId="52">
      <alignment/>
      <protection/>
    </xf>
    <xf numFmtId="173" fontId="4" fillId="0" borderId="10" xfId="61" applyNumberFormat="1" applyFont="1" applyBorder="1" applyAlignment="1">
      <alignment/>
    </xf>
    <xf numFmtId="173" fontId="3" fillId="0" borderId="0" xfId="61" applyNumberFormat="1" applyFont="1" applyAlignment="1">
      <alignment horizontal="center" wrapText="1"/>
    </xf>
    <xf numFmtId="0" fontId="7" fillId="0" borderId="0" xfId="52" applyFont="1" applyAlignment="1">
      <alignment horizontal="center" vertical="center" wrapText="1"/>
      <protection/>
    </xf>
    <xf numFmtId="173" fontId="8" fillId="0" borderId="0" xfId="61" applyNumberFormat="1" applyFont="1" applyBorder="1" applyAlignment="1">
      <alignment/>
    </xf>
    <xf numFmtId="173" fontId="4" fillId="0" borderId="0" xfId="61" applyNumberFormat="1" applyFont="1" applyBorder="1" applyAlignment="1">
      <alignment horizontal="center" vertical="center" wrapText="1"/>
    </xf>
    <xf numFmtId="173" fontId="4" fillId="0" borderId="0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4" fillId="0" borderId="0" xfId="52" applyFont="1" applyBorder="1" applyAlignment="1">
      <alignment horizontal="right" vertical="center" wrapText="1"/>
      <protection/>
    </xf>
    <xf numFmtId="172" fontId="4" fillId="0" borderId="0" xfId="61" applyFont="1" applyAlignment="1">
      <alignment vertical="center"/>
    </xf>
    <xf numFmtId="0" fontId="9" fillId="0" borderId="0" xfId="52" applyFont="1" applyAlignment="1">
      <alignment horizontal="center" vertical="center" wrapText="1"/>
      <protection/>
    </xf>
    <xf numFmtId="173" fontId="8" fillId="0" borderId="0" xfId="61" applyNumberFormat="1" applyFont="1" applyBorder="1" applyAlignment="1">
      <alignment/>
    </xf>
    <xf numFmtId="0" fontId="10" fillId="0" borderId="0" xfId="52" applyFont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173" fontId="3" fillId="0" borderId="0" xfId="61" applyNumberFormat="1" applyFont="1" applyAlignment="1">
      <alignment/>
    </xf>
    <xf numFmtId="0" fontId="3" fillId="0" borderId="0" xfId="52" applyFont="1" applyAlignment="1">
      <alignment wrapText="1"/>
      <protection/>
    </xf>
    <xf numFmtId="173" fontId="3" fillId="0" borderId="0" xfId="61" applyNumberFormat="1" applyFont="1" applyAlignment="1">
      <alignment wrapText="1"/>
    </xf>
    <xf numFmtId="0" fontId="4" fillId="0" borderId="0" xfId="52" applyFont="1" applyAlignment="1">
      <alignment wrapText="1"/>
      <protection/>
    </xf>
    <xf numFmtId="173" fontId="4" fillId="0" borderId="0" xfId="61" applyNumberFormat="1" applyFont="1" applyAlignment="1">
      <alignment wrapText="1"/>
    </xf>
    <xf numFmtId="0" fontId="3" fillId="0" borderId="0" xfId="52" applyFont="1" applyAlignment="1">
      <alignment vertical="center" wrapText="1"/>
      <protection/>
    </xf>
    <xf numFmtId="173" fontId="4" fillId="0" borderId="0" xfId="61" applyNumberFormat="1" applyFont="1" applyBorder="1" applyAlignment="1">
      <alignment wrapText="1"/>
    </xf>
    <xf numFmtId="0" fontId="4" fillId="0" borderId="0" xfId="52" applyFont="1" applyAlignment="1">
      <alignment horizontal="center"/>
      <protection/>
    </xf>
    <xf numFmtId="173" fontId="4" fillId="0" borderId="0" xfId="61" applyNumberFormat="1" applyFont="1" applyAlignment="1">
      <alignment/>
    </xf>
    <xf numFmtId="173" fontId="4" fillId="0" borderId="0" xfId="61" applyNumberFormat="1" applyFont="1" applyAlignment="1">
      <alignment horizontal="right"/>
    </xf>
    <xf numFmtId="173" fontId="4" fillId="0" borderId="10" xfId="61" applyNumberFormat="1" applyFont="1" applyBorder="1" applyAlignment="1">
      <alignment horizontal="right"/>
    </xf>
    <xf numFmtId="173" fontId="4" fillId="0" borderId="10" xfId="61" applyNumberFormat="1" applyFont="1" applyBorder="1" applyAlignment="1" quotePrefix="1">
      <alignment/>
    </xf>
    <xf numFmtId="173" fontId="4" fillId="33" borderId="0" xfId="61" applyNumberFormat="1" applyFont="1" applyFill="1" applyBorder="1" applyAlignment="1">
      <alignment/>
    </xf>
    <xf numFmtId="0" fontId="4" fillId="33" borderId="0" xfId="52" applyFont="1" applyFill="1" applyBorder="1">
      <alignment/>
      <protection/>
    </xf>
    <xf numFmtId="0" fontId="4" fillId="33" borderId="0" xfId="52" applyFont="1" applyFill="1" applyBorder="1" applyAlignment="1">
      <alignment vertical="center" wrapText="1"/>
      <protection/>
    </xf>
    <xf numFmtId="173" fontId="3" fillId="0" borderId="0" xfId="61" applyNumberFormat="1" applyFont="1" applyAlignment="1">
      <alignment horizontal="center"/>
    </xf>
    <xf numFmtId="3" fontId="3" fillId="0" borderId="0" xfId="61" applyNumberFormat="1" applyFont="1" applyAlignment="1">
      <alignment vertical="center" wrapText="1"/>
    </xf>
    <xf numFmtId="0" fontId="4" fillId="0" borderId="0" xfId="52" applyFont="1" applyAlignment="1">
      <alignment horizontal="left" wrapText="1" indent="1"/>
      <protection/>
    </xf>
    <xf numFmtId="0" fontId="45" fillId="0" borderId="0" xfId="52" applyFont="1" applyAlignment="1">
      <alignment horizontal="center"/>
      <protection/>
    </xf>
    <xf numFmtId="173" fontId="4" fillId="0" borderId="0" xfId="61" applyNumberFormat="1" applyFont="1" applyBorder="1" applyAlignment="1">
      <alignment/>
    </xf>
    <xf numFmtId="3" fontId="4" fillId="0" borderId="0" xfId="52" applyNumberFormat="1" applyFont="1" applyAlignment="1">
      <alignment horizontal="center"/>
      <protection/>
    </xf>
    <xf numFmtId="3" fontId="3" fillId="0" borderId="0" xfId="52" applyNumberFormat="1" applyFont="1" applyAlignment="1">
      <alignment horizontal="center"/>
      <protection/>
    </xf>
    <xf numFmtId="3" fontId="4" fillId="0" borderId="0" xfId="52" applyNumberFormat="1" applyFont="1" applyBorder="1" applyAlignment="1">
      <alignment horizontal="center"/>
      <protection/>
    </xf>
    <xf numFmtId="173" fontId="4" fillId="0" borderId="14" xfId="61" applyNumberFormat="1" applyFont="1" applyBorder="1" applyAlignment="1">
      <alignment/>
    </xf>
    <xf numFmtId="0" fontId="3" fillId="0" borderId="0" xfId="52" applyFont="1" applyAlignment="1">
      <alignment/>
      <protection/>
    </xf>
    <xf numFmtId="173" fontId="3" fillId="0" borderId="0" xfId="61" applyNumberFormat="1" applyFont="1" applyAlignment="1">
      <alignment/>
    </xf>
    <xf numFmtId="173" fontId="3" fillId="0" borderId="10" xfId="61" applyNumberFormat="1" applyFont="1" applyBorder="1" applyAlignment="1">
      <alignment/>
    </xf>
    <xf numFmtId="173" fontId="3" fillId="0" borderId="0" xfId="61" applyNumberFormat="1" applyFont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103;%202270%20Transformation%20table_Maten%20Petroleum%201%20&#1087;&#1086;&#1083;&#1091;&#1075;&#1086;&#1076;&#1080;&#1077;%202014(&#1050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443.1%20EPT%20calculation%202003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Elmira\&#1052;&#1072;&#1090;&#1077;&#1085;%20&#1055;&#1077;&#1090;&#1088;&#1086;&#1083;&#1077;&#1091;&#1084;\&#1044;&#1077;&#1083;&#1083;&#1086;&#1080;&#1090;\&#1057;&#1074;&#1103;&#1079;&#1072;&#1085;&#1085;&#1099;&#1077;%20&#1089;&#1090;&#1086;&#1088;&#1086;&#1085;&#1099;%202012&#1075;%20&#1052;&#105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&#1052;&#1055;%202012%20&#1075;&#1086;&#1076;\&#1057;&#1074;&#1103;&#1079;&#1072;&#1085;&#1085;&#1099;&#1077;%20&#1089;&#1090;&#1086;&#1088;&#1086;&#1085;&#1099;%209%20&#1084;&#1077;&#1089;%202012&#1075;%20&#1052;&#105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2013%20&#1075;&#1086;&#1076;\2013%20&#1086;&#1090;%20&#1076;&#1077;&#1083;&#1083;&#1086;&#1080;&#1090;\&#1050;&#1086;&#1087;&#1080;&#1103;%202271%20Transformation%20Table%209M%202013_4%20May_2014%20(3)&#1041;.&#104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340%20Evaluation%20of%20Misstatement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43%20Transformation%20table%20-%20OMG%20Consolidated%202007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442.3%20CIT%20calculation%20200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.kusnidenova\Local%20Settings\Temporary%20Internet%20Files\Content.Outlook\I179Q1KN\Worksheet%20in%206490%20Deferred%20taxes_Maten%20Petroleum_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0.1%20Transformation%20Table%20-Matin%202005-IAS%20Final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Samal\Local%20Settings\Temporary%20Internet%20Files\Content.IE5\SDSTI345\FS%202005%20final%20-%20audited\2260%201%20Transformation%20Table%20-Matin%202005-IAS%20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350%20Securities%20test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6м14"/>
      <sheetName val="ОПИУ 6 мес.14"/>
      <sheetName val="ОИК 6мес.14"/>
      <sheetName val="ДДС 6мес.14"/>
      <sheetName val="баланс 2013 с подписями"/>
      <sheetName val="ОПИУ 2013"/>
      <sheetName val="ОИСК 2013"/>
      <sheetName val="движ.ден.ср-в2013"/>
      <sheetName val="Cash flow 6 мес.2014"/>
      <sheetName val="FS consolidated  6мес.2014"/>
      <sheetName val="тт9мес.2013"/>
      <sheetName val="Forex"/>
      <sheetName val="Disclosures_P&amp;L 1 полуг2014"/>
      <sheetName val="Disclosures_BS 1 полуг 2014"/>
      <sheetName val="ФА на 30.06.14Таб.5"/>
      <sheetName val="IFRS 7 Disclosure"/>
      <sheetName val="кредит 5мес.2014"/>
      <sheetName val="долгоср.кратк.получ.и выд.займы"/>
      <sheetName val="ТВ МР ,оборотка1 полуг.2014г"/>
      <sheetName val="налоги 1 полуг.2014"/>
      <sheetName val="осв 1полуг.2014 с валютой"/>
      <sheetName val="соц,истор,4430 "/>
      <sheetName val="расш.проч. долгос.деб.1 пол2014"/>
      <sheetName val="расш.проч дебиторы.1пол.2014"/>
      <sheetName val="торг.дт сч.1210 тыс.т 30.06.14"/>
      <sheetName val="кт 3310тыс.тенге 30.06.14"/>
      <sheetName val="авансы получ.1полу.2014"/>
      <sheetName val="расш.прочие кредиторы 1полу2014"/>
      <sheetName val="выручка 1полуг.2014"/>
      <sheetName val="7210за1полуг2014"/>
      <sheetName val="8011за1полуг2014"/>
      <sheetName val="7111за1 полуг2014"/>
      <sheetName val="other inc-exp1 полуг.2014"/>
      <sheetName val="Fin eh-income (7310,7340)6 м.14"/>
      <sheetName val="расш. себест 2013"/>
      <sheetName val="расш.расх. по реал.2013"/>
      <sheetName val="обще-адм.расходысч 7210 за2013г"/>
      <sheetName val="свод по аппа.упр  1кв.12,13"/>
      <sheetName val="RP transactions 1кв.2014"/>
      <sheetName val="RP transactions 2013"/>
      <sheetName val="7310 9 мес.13"/>
      <sheetName val="добыча2013"/>
      <sheetName val="сч.2730,2741   6мес.2014"/>
      <sheetName val="сч.2931 за 2013"/>
      <sheetName val="сч.2934 за 2013"/>
      <sheetName val="нга+ос 2013"/>
      <sheetName val="Торг.Кт2013(2)"/>
      <sheetName val="Торг.Дт2013"/>
      <sheetName val="авансы выплач 2013"/>
      <sheetName val="фонд скв.по мест.на 31.12.13"/>
      <sheetName val="расш.Дт,Кт 2013тыс.тг."/>
      <sheetName val="6мес.дт,кттыс.тг."/>
      <sheetName val="НГА6 мес.14"/>
      <sheetName val="ОС6 мес.14"/>
      <sheetName val="сч.2931"/>
      <sheetName val="сч.2934 6 мес.14"/>
      <sheetName val="НГА+ОС 6мес.14"/>
      <sheetName val="добыча"/>
      <sheetName val="добыча и реализация"/>
      <sheetName val="Tickmarks"/>
      <sheetName val="Sheet1"/>
    </sheetNames>
    <sheetDataSet>
      <sheetData sheetId="8">
        <row r="9">
          <cell r="AD9">
            <v>12032184</v>
          </cell>
          <cell r="AI9">
            <v>13664061</v>
          </cell>
        </row>
        <row r="11">
          <cell r="AE11">
            <v>1948413.21758</v>
          </cell>
          <cell r="AI11">
            <v>2156964</v>
          </cell>
        </row>
        <row r="12">
          <cell r="AD12">
            <v>35838</v>
          </cell>
          <cell r="AI12">
            <v>616</v>
          </cell>
        </row>
        <row r="14">
          <cell r="AD14">
            <v>857749</v>
          </cell>
          <cell r="AI14">
            <v>236662</v>
          </cell>
        </row>
        <row r="15">
          <cell r="AD15">
            <v>-944223</v>
          </cell>
          <cell r="AI15">
            <v>-118771</v>
          </cell>
        </row>
        <row r="16">
          <cell r="AD16">
            <v>1285022</v>
          </cell>
          <cell r="AI16">
            <v>1991</v>
          </cell>
        </row>
        <row r="18">
          <cell r="AD18">
            <v>0</v>
          </cell>
        </row>
        <row r="23">
          <cell r="AD23">
            <v>-2022498</v>
          </cell>
          <cell r="AI23">
            <v>3071670</v>
          </cell>
        </row>
        <row r="24">
          <cell r="AD24">
            <v>481944</v>
          </cell>
          <cell r="AI24">
            <v>1857743</v>
          </cell>
        </row>
        <row r="25">
          <cell r="AD25">
            <v>-220884</v>
          </cell>
          <cell r="AI25">
            <v>-109510</v>
          </cell>
        </row>
        <row r="26">
          <cell r="AD26">
            <v>-3125</v>
          </cell>
          <cell r="AI26">
            <v>4415</v>
          </cell>
        </row>
        <row r="27">
          <cell r="AD27">
            <v>-350531</v>
          </cell>
          <cell r="AI27">
            <v>-153902</v>
          </cell>
        </row>
        <row r="28">
          <cell r="AD28">
            <v>-293750</v>
          </cell>
          <cell r="AI28">
            <v>190407</v>
          </cell>
        </row>
        <row r="29">
          <cell r="AD29">
            <v>-1441387</v>
          </cell>
        </row>
        <row r="30">
          <cell r="AD30">
            <v>3093431</v>
          </cell>
          <cell r="AI30">
            <v>3398125</v>
          </cell>
        </row>
        <row r="35">
          <cell r="AD35">
            <v>-6443057</v>
          </cell>
          <cell r="AI35">
            <v>-5810828</v>
          </cell>
        </row>
        <row r="36">
          <cell r="AD36">
            <v>-1140753</v>
          </cell>
          <cell r="AI36">
            <v>-434634</v>
          </cell>
        </row>
        <row r="37">
          <cell r="AD37">
            <v>-792315</v>
          </cell>
          <cell r="AI37">
            <v>-150354</v>
          </cell>
        </row>
        <row r="42">
          <cell r="AD42">
            <v>2306</v>
          </cell>
          <cell r="AI42">
            <v>-1960</v>
          </cell>
        </row>
        <row r="43">
          <cell r="AD43">
            <v>-3080</v>
          </cell>
          <cell r="AI43">
            <v>-11218</v>
          </cell>
        </row>
        <row r="44">
          <cell r="AD44">
            <v>-90574</v>
          </cell>
          <cell r="AI44">
            <v>-51185</v>
          </cell>
        </row>
        <row r="45">
          <cell r="AD45">
            <v>-2503349</v>
          </cell>
          <cell r="AI45">
            <v>-2652892</v>
          </cell>
        </row>
        <row r="46">
          <cell r="AD46">
            <v>-1563</v>
          </cell>
          <cell r="AI46">
            <v>-3922</v>
          </cell>
        </row>
        <row r="47">
          <cell r="AD47">
            <v>51733</v>
          </cell>
          <cell r="AI47">
            <v>0</v>
          </cell>
        </row>
        <row r="48">
          <cell r="AD48">
            <v>-12390</v>
          </cell>
          <cell r="AI48">
            <v>-4953</v>
          </cell>
        </row>
        <row r="53">
          <cell r="AD53">
            <v>-34981350</v>
          </cell>
        </row>
        <row r="55">
          <cell r="AD55">
            <v>-17680000</v>
          </cell>
          <cell r="AI55">
            <v>-13429838</v>
          </cell>
        </row>
        <row r="56">
          <cell r="AD56">
            <v>35466500</v>
          </cell>
        </row>
        <row r="57">
          <cell r="AD57">
            <v>-112600</v>
          </cell>
          <cell r="AI57">
            <v>-3396</v>
          </cell>
        </row>
        <row r="58">
          <cell r="AD58">
            <v>13525994</v>
          </cell>
          <cell r="AI58">
            <v>-2586314</v>
          </cell>
        </row>
        <row r="61">
          <cell r="AD61">
            <v>354140</v>
          </cell>
          <cell r="AI61">
            <v>16215</v>
          </cell>
        </row>
        <row r="62">
          <cell r="AD62">
            <v>110013</v>
          </cell>
          <cell r="AI62">
            <v>-924808</v>
          </cell>
        </row>
        <row r="63">
          <cell r="AD63">
            <v>285873</v>
          </cell>
        </row>
        <row r="64">
          <cell r="AD64">
            <v>395886</v>
          </cell>
        </row>
      </sheetData>
      <sheetData sheetId="9">
        <row r="7">
          <cell r="H7">
            <v>34369267</v>
          </cell>
          <cell r="AE7">
            <v>34304915</v>
          </cell>
        </row>
        <row r="8">
          <cell r="H8">
            <v>965334</v>
          </cell>
          <cell r="AE8">
            <v>946764</v>
          </cell>
        </row>
        <row r="9">
          <cell r="H9">
            <v>864409</v>
          </cell>
          <cell r="AE9">
            <v>1497642</v>
          </cell>
        </row>
        <row r="10">
          <cell r="H10">
            <v>10779</v>
          </cell>
          <cell r="AE10">
            <v>10862</v>
          </cell>
        </row>
        <row r="11">
          <cell r="H11">
            <v>437782</v>
          </cell>
          <cell r="AE11">
            <v>450991</v>
          </cell>
        </row>
        <row r="12">
          <cell r="AE12">
            <v>16811810</v>
          </cell>
        </row>
        <row r="18">
          <cell r="AG18">
            <v>2257940</v>
          </cell>
        </row>
        <row r="19">
          <cell r="H19">
            <v>1335314</v>
          </cell>
          <cell r="AG19">
            <v>1556198</v>
          </cell>
        </row>
        <row r="20">
          <cell r="H20">
            <v>5305443</v>
          </cell>
          <cell r="AG20">
            <v>5945450</v>
          </cell>
        </row>
        <row r="21">
          <cell r="H21">
            <v>1098234</v>
          </cell>
          <cell r="AG21">
            <v>580315</v>
          </cell>
        </row>
        <row r="22">
          <cell r="H22">
            <v>1505535</v>
          </cell>
          <cell r="AG22">
            <v>2968087</v>
          </cell>
        </row>
        <row r="23">
          <cell r="H23">
            <v>1881331</v>
          </cell>
          <cell r="AG23">
            <v>1021763</v>
          </cell>
        </row>
        <row r="24">
          <cell r="H24">
            <v>285873</v>
          </cell>
          <cell r="AG24">
            <v>395886</v>
          </cell>
        </row>
        <row r="30">
          <cell r="H30">
            <v>-80000</v>
          </cell>
          <cell r="AE30">
            <v>-80000</v>
          </cell>
        </row>
        <row r="33">
          <cell r="H33">
            <v>-17680333</v>
          </cell>
          <cell r="AG33">
            <v>-9394438</v>
          </cell>
        </row>
        <row r="38">
          <cell r="AG38">
            <v>-32114250</v>
          </cell>
        </row>
        <row r="39">
          <cell r="H39">
            <v>-915965</v>
          </cell>
          <cell r="AE39">
            <v>-948024</v>
          </cell>
        </row>
        <row r="40">
          <cell r="H40">
            <v>-4254256</v>
          </cell>
          <cell r="AE40">
            <v>-4102227</v>
          </cell>
        </row>
        <row r="41">
          <cell r="H41">
            <v>-609060</v>
          </cell>
          <cell r="AE41">
            <v>-594070</v>
          </cell>
        </row>
        <row r="46">
          <cell r="H46">
            <v>-3936655</v>
          </cell>
          <cell r="AE46">
            <v>-4337917</v>
          </cell>
        </row>
        <row r="47">
          <cell r="H47">
            <v>0</v>
          </cell>
          <cell r="AE47">
            <v>0</v>
          </cell>
        </row>
        <row r="48">
          <cell r="H48">
            <v>-1550057</v>
          </cell>
          <cell r="AE48">
            <v>-1240213</v>
          </cell>
        </row>
        <row r="49">
          <cell r="H49">
            <v>-10895688</v>
          </cell>
          <cell r="AE49">
            <v>-9454301</v>
          </cell>
        </row>
        <row r="50">
          <cell r="H50">
            <v>-6442138</v>
          </cell>
          <cell r="AE50">
            <v>-1587461</v>
          </cell>
        </row>
        <row r="51">
          <cell r="H51">
            <v>-1362658</v>
          </cell>
          <cell r="AE51">
            <v>-4572838</v>
          </cell>
        </row>
        <row r="52">
          <cell r="H52">
            <v>-332491</v>
          </cell>
          <cell r="AE52">
            <v>-322884</v>
          </cell>
        </row>
        <row r="53">
          <cell r="H53">
            <v>-24519687</v>
          </cell>
        </row>
        <row r="61">
          <cell r="H61">
            <v>-31228454</v>
          </cell>
          <cell r="AE61">
            <v>-34945008</v>
          </cell>
        </row>
        <row r="62">
          <cell r="H62">
            <v>6209675</v>
          </cell>
          <cell r="AE62">
            <v>6482585</v>
          </cell>
        </row>
        <row r="66">
          <cell r="H66">
            <v>10334639</v>
          </cell>
          <cell r="AE66">
            <v>12187913</v>
          </cell>
        </row>
        <row r="67">
          <cell r="H67">
            <v>897574</v>
          </cell>
          <cell r="AE67">
            <v>3193974</v>
          </cell>
        </row>
        <row r="68">
          <cell r="H68">
            <v>-118771</v>
          </cell>
          <cell r="AE68">
            <v>-944223</v>
          </cell>
        </row>
        <row r="69">
          <cell r="H69">
            <v>236662</v>
          </cell>
          <cell r="AE69">
            <v>857749</v>
          </cell>
        </row>
        <row r="70">
          <cell r="H70">
            <v>1991</v>
          </cell>
          <cell r="AE70">
            <v>1285022</v>
          </cell>
        </row>
        <row r="71">
          <cell r="H71">
            <v>2623</v>
          </cell>
          <cell r="AE71">
            <v>-150196</v>
          </cell>
        </row>
        <row r="75">
          <cell r="H75">
            <v>3817115</v>
          </cell>
          <cell r="AE75">
            <v>2638079</v>
          </cell>
        </row>
        <row r="91">
          <cell r="N91">
            <v>17680333</v>
          </cell>
        </row>
        <row r="92">
          <cell r="N92">
            <v>9394105</v>
          </cell>
        </row>
        <row r="94">
          <cell r="N94">
            <v>-17680000</v>
          </cell>
        </row>
        <row r="149">
          <cell r="L149">
            <v>2218.69425</v>
          </cell>
        </row>
      </sheetData>
      <sheetData sheetId="12">
        <row r="64">
          <cell r="D64">
            <v>857749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TT calc"/>
      <sheetName val="PBC"/>
      <sheetName val="WHT on dividends accrued"/>
      <sheetName val="DTT calculations"/>
      <sheetName val="Tickmarks"/>
      <sheetName val="Dealing-other bonds"/>
    </sheetNames>
    <sheetDataSet>
      <sheetData sheetId="2">
        <row r="11">
          <cell r="F11">
            <v>162379806.56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н Петрол.12- 1 полугодие"/>
      <sheetName val="Арнаойл 1 полугодие 2011 г"/>
      <sheetName val="СП Матин 1 полугодие 2011 г"/>
      <sheetName val="расш.дт,кт МП 1 полуг.12"/>
      <sheetName val="доходы МП1полуг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н Петрол.12- 9 мес"/>
      <sheetName val="расш.дт,кт МП 9мес.12"/>
      <sheetName val="доходы МП 9 мес.201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T"/>
      <sheetName val="BS"/>
      <sheetName val="IS"/>
      <sheetName val="SE"/>
      <sheetName val="SCF"/>
      <sheetName val="SCF W 2013"/>
      <sheetName val="Forex"/>
      <sheetName val="Disclosures_P&amp;L"/>
      <sheetName val="Disclosures_BS"/>
      <sheetName val="ФА на 30.09.13 Таб.5"/>
      <sheetName val="IFRS 7 Disclosure"/>
      <sheetName val="RP transactions 9 мес 13"/>
      <sheetName val="ТВ МР ,оборотка 9 мес.13г"/>
      <sheetName val="налоги 9мес 2013"/>
      <sheetName val="осв 9 мес 2013 с валютой"/>
      <sheetName val="соц,истор,4430 "/>
      <sheetName val="расш.прочие долгоср.деб9 мес.13"/>
      <sheetName val="авансы выплач9 мес.2013"/>
      <sheetName val="расш.проч дебиторы9 мес.13"/>
      <sheetName val="торговая Дт 30.09.13"/>
      <sheetName val="торг.Кт30.09.13"/>
      <sheetName val="расш.прочие кредиторы 9 мес.13"/>
      <sheetName val="авансы получ.9 мес.13"/>
      <sheetName val=" НМА 30.09.13"/>
      <sheetName val="Лист1"/>
      <sheetName val="выручка 9 мес.13"/>
      <sheetName val="расш.себест. за9м2013"/>
      <sheetName val="расх.по реал.сч.7111 за9мес2013"/>
      <sheetName val="расш.расх пер.7210 за9мес.2013"/>
      <sheetName val="Fin eh-income 9v13(7310,7340)"/>
      <sheetName val="other inc-exp 9 мес.13"/>
      <sheetName val="свод по аппа.упр 9 мес 12,13"/>
      <sheetName val="RP transactios 12- 9 мес"/>
      <sheetName val="ос+нга 9мес 2013 год"/>
      <sheetName val="2934неуст обор 30.09.13"/>
      <sheetName val="2931 незавершен.стр-во30.09.13"/>
      <sheetName val="расш.дт,кт 30.09.13итоготыс.тг."/>
      <sheetName val="RP transactions 1 полугодие 12г"/>
      <sheetName val="RP transactions 1кв.12"/>
      <sheetName val="other inc-exp 2012"/>
      <sheetName val="Fin. exp-income 12 m 12"/>
      <sheetName val="RP transactions2012"/>
      <sheetName val="FS JV Matin LLP"/>
      <sheetName val="FS Arnaoil LLP"/>
      <sheetName val="НГА+ОС 19.03.12"/>
      <sheetName val="ОСВ 2012г без подр."/>
      <sheetName val="расш.расходы периода2012"/>
      <sheetName val="7310 9 мес.13"/>
      <sheetName val="Fin eh-income 1полугодие 13"/>
      <sheetName val="TB MP  1полугодие 2013"/>
      <sheetName val="добыча9мес13"/>
      <sheetName val="Tickmarks"/>
      <sheetName val="Лист5"/>
    </sheetNames>
    <sheetDataSet>
      <sheetData sheetId="8">
        <row r="64">
          <cell r="G64">
            <v>45973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Qualitative Considerations"/>
      <sheetName val="Nature and Cause"/>
      <sheetName val="Corrected Misstatements"/>
      <sheetName val="Conclusions"/>
      <sheetName val="Tickmarks"/>
      <sheetName val="MetaData"/>
      <sheetName val="Disclosures_P&amp;L"/>
      <sheetName val="FS consolidated   2013"/>
    </sheetNames>
    <sheetDataSet>
      <sheetData sheetId="2">
        <row r="2">
          <cell r="B2">
            <v>0.51</v>
          </cell>
        </row>
        <row r="35">
          <cell r="D35">
            <v>0</v>
          </cell>
          <cell r="E35">
            <v>-169720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</row>
        <row r="56">
          <cell r="F56">
            <v>53648</v>
          </cell>
          <cell r="H56">
            <v>-10666</v>
          </cell>
          <cell r="K56">
            <v>0</v>
          </cell>
          <cell r="M56">
            <v>0</v>
          </cell>
        </row>
        <row r="57">
          <cell r="J57">
            <v>0</v>
          </cell>
        </row>
      </sheetData>
      <sheetData sheetId="5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8">
        <row r="87">
          <cell r="A87" t="str">
            <v>YES</v>
          </cell>
        </row>
        <row r="88">
          <cell r="A88" t="str">
            <v>NO</v>
          </cell>
        </row>
        <row r="93">
          <cell r="A93" t="str">
            <v>YES</v>
          </cell>
        </row>
        <row r="94">
          <cell r="A94" t="str">
            <v>NO</v>
          </cell>
        </row>
        <row r="95">
          <cell r="A95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 RepLetter"/>
      <sheetName val="2340"/>
      <sheetName val="EJE&amp;AJE Consolidation"/>
      <sheetName val="DT Consolidated"/>
      <sheetName val="CBS"/>
      <sheetName val="CFS"/>
      <sheetName val="Disclosures"/>
      <sheetName val="Dis - support"/>
      <sheetName val="Sheet1"/>
      <sheetName val="OMG"/>
      <sheetName val="AJE for OMG Stand Alone"/>
      <sheetName val="FS ARNA"/>
      <sheetName val="FS MATIN"/>
      <sheetName val="Googwill"/>
      <sheetName val="AJE"/>
      <sheetName val="DT"/>
      <sheetName val="IA depletion"/>
      <sheetName val="Tickmarks"/>
      <sheetName val="Corrected Misstatements"/>
      <sheetName val="Summary of Misstatements"/>
      <sheetName val="MetaData"/>
    </sheetNames>
    <sheetDataSet>
      <sheetData sheetId="1">
        <row r="79">
          <cell r="B79">
            <v>600000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00.00"/>
      <sheetName val="DTT reconciliations"/>
      <sheetName val="32"/>
      <sheetName val="Effective tax rate"/>
      <sheetName val="FA movement"/>
      <sheetName val="901"/>
      <sheetName val="904"/>
      <sheetName val="821"/>
      <sheetName val="822"/>
      <sheetName val="Forex"/>
      <sheetName val="Tickmarks"/>
      <sheetName val="2340"/>
    </sheetNames>
    <sheetDataSet>
      <sheetData sheetId="1">
        <row r="113">
          <cell r="C113">
            <v>522577.754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 отср.н."/>
      <sheetName val="Calculation of deferred tax"/>
      <sheetName val="EPT rates"/>
      <sheetName val="Extraction 2012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cash flow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AJE for 2005"/>
      <sheetName val="FA"/>
      <sheetName val="COGS workings"/>
      <sheetName val="801 Last"/>
      <sheetName val="Sheet1"/>
      <sheetName val="opex"/>
      <sheetName val="TT"/>
      <sheetName val="Disclosures"/>
    </sheetNames>
    <sheetDataSet>
      <sheetData sheetId="2">
        <row r="72">
          <cell r="D72">
            <v>4610142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cash flow"/>
      <sheetName val="AJE for 2005"/>
      <sheetName val="FA"/>
      <sheetName val="COGS workings"/>
      <sheetName val="801 Last"/>
      <sheetName val="Sheet1"/>
      <sheetName val="opex"/>
    </sheetNames>
    <sheetDataSet>
      <sheetData sheetId="1">
        <row r="101">
          <cell r="BJ101">
            <v>4819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"/>
      <sheetName val="Memo"/>
      <sheetName val="Dealing-bonds"/>
      <sheetName val="Dealing-other bonds"/>
      <sheetName val="Dealing-shares"/>
      <sheetName val="Invest-shares"/>
      <sheetName val="Invest-bonds"/>
      <sheetName val="Coupon accr"/>
      <sheetName val="Coupon purch"/>
      <sheetName val="Tickmarks"/>
      <sheetName val="Disclosure"/>
      <sheetName val="Balances"/>
      <sheetName val="Cost testing"/>
      <sheetName val="Coupon"/>
      <sheetName val="TS (3)"/>
    </sheetNames>
    <sheetDataSet>
      <sheetData sheetId="3">
        <row r="24">
          <cell r="F24">
            <v>21781.335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7.7109375" style="40" customWidth="1"/>
    <col min="2" max="2" width="6.7109375" style="2" hidden="1" customWidth="1"/>
    <col min="3" max="3" width="6.7109375" style="2" customWidth="1"/>
    <col min="4" max="4" width="14.28125" style="2" customWidth="1"/>
    <col min="5" max="5" width="2.28125" style="3" customWidth="1"/>
    <col min="6" max="6" width="15.8515625" style="4" customWidth="1"/>
    <col min="7" max="7" width="17.140625" style="2" hidden="1" customWidth="1"/>
    <col min="8" max="8" width="2.8515625" style="4" customWidth="1"/>
    <col min="9" max="9" width="12.28125" style="5" customWidth="1"/>
    <col min="10" max="10" width="11.8515625" style="6" bestFit="1" customWidth="1"/>
    <col min="11" max="11" width="14.57421875" style="6" bestFit="1" customWidth="1"/>
    <col min="12" max="12" width="10.28125" style="5" bestFit="1" customWidth="1"/>
    <col min="13" max="13" width="9.140625" style="5" customWidth="1"/>
    <col min="14" max="14" width="11.8515625" style="5" bestFit="1" customWidth="1"/>
    <col min="15" max="17" width="9.140625" style="2" customWidth="1"/>
    <col min="18" max="16384" width="9.140625" style="2" customWidth="1"/>
  </cols>
  <sheetData>
    <row r="1" ht="12.75">
      <c r="A1" s="1" t="s">
        <v>0</v>
      </c>
    </row>
    <row r="2" ht="12.75">
      <c r="A2" s="1"/>
    </row>
    <row r="3" spans="1:12" ht="12.75">
      <c r="A3" s="1" t="s">
        <v>1</v>
      </c>
      <c r="I3" s="2"/>
      <c r="J3" s="2"/>
      <c r="K3" s="7"/>
      <c r="L3" s="2"/>
    </row>
    <row r="4" spans="1:17" ht="12.75">
      <c r="A4" s="1" t="s">
        <v>2</v>
      </c>
      <c r="I4" s="2"/>
      <c r="J4" s="7"/>
      <c r="K4" s="7"/>
      <c r="L4" s="2"/>
      <c r="O4" s="5"/>
      <c r="P4" s="5"/>
      <c r="Q4" s="5"/>
    </row>
    <row r="5" spans="1:17" ht="12.75">
      <c r="A5" s="1"/>
      <c r="I5" s="2"/>
      <c r="J5" s="7"/>
      <c r="K5" s="7"/>
      <c r="L5" s="7"/>
      <c r="O5" s="5"/>
      <c r="P5" s="5"/>
      <c r="Q5" s="5"/>
    </row>
    <row r="6" spans="1:17" ht="12.75">
      <c r="A6" s="1"/>
      <c r="I6" s="2"/>
      <c r="J6" s="7"/>
      <c r="K6" s="7"/>
      <c r="L6" s="7"/>
      <c r="O6" s="5"/>
      <c r="P6" s="5"/>
      <c r="Q6" s="5"/>
    </row>
    <row r="7" spans="1:17" ht="12.75">
      <c r="A7" s="8" t="s">
        <v>3</v>
      </c>
      <c r="B7" s="9"/>
      <c r="C7" s="9"/>
      <c r="D7" s="9"/>
      <c r="F7" s="10"/>
      <c r="G7" s="9"/>
      <c r="O7" s="5"/>
      <c r="P7" s="5"/>
      <c r="Q7" s="5"/>
    </row>
    <row r="8" spans="1:17" ht="12.75">
      <c r="A8" s="95"/>
      <c r="B8" s="96" t="s">
        <v>4</v>
      </c>
      <c r="C8" s="96" t="s">
        <v>4</v>
      </c>
      <c r="D8" s="97" t="s">
        <v>5</v>
      </c>
      <c r="E8" s="98"/>
      <c r="F8" s="99" t="s">
        <v>6</v>
      </c>
      <c r="G8" s="97" t="s">
        <v>7</v>
      </c>
      <c r="O8" s="5"/>
      <c r="P8" s="5"/>
      <c r="Q8" s="5"/>
    </row>
    <row r="9" spans="1:17" ht="12.75">
      <c r="A9" s="95"/>
      <c r="B9" s="96"/>
      <c r="C9" s="96"/>
      <c r="D9" s="97"/>
      <c r="E9" s="98"/>
      <c r="F9" s="97"/>
      <c r="G9" s="97"/>
      <c r="O9" s="5"/>
      <c r="P9" s="5"/>
      <c r="Q9" s="5"/>
    </row>
    <row r="10" spans="1:17" ht="12.75">
      <c r="A10" s="1" t="s">
        <v>8</v>
      </c>
      <c r="B10" s="14"/>
      <c r="C10" s="14"/>
      <c r="D10" s="15"/>
      <c r="E10" s="16"/>
      <c r="F10" s="15"/>
      <c r="G10" s="15"/>
      <c r="O10" s="5"/>
      <c r="P10" s="5"/>
      <c r="Q10" s="5"/>
    </row>
    <row r="11" spans="1:17" ht="12.75">
      <c r="A11" s="17" t="s">
        <v>9</v>
      </c>
      <c r="B11" s="14"/>
      <c r="C11" s="14"/>
      <c r="D11" s="18"/>
      <c r="E11" s="6"/>
      <c r="F11" s="18"/>
      <c r="G11" s="15"/>
      <c r="Q11" s="5"/>
    </row>
    <row r="12" spans="1:14" ht="12.75">
      <c r="A12" s="19" t="s">
        <v>10</v>
      </c>
      <c r="B12" s="14">
        <v>4</v>
      </c>
      <c r="C12" s="20">
        <v>1</v>
      </c>
      <c r="D12" s="18">
        <f>'[1]FS consolidated  6мес.2014'!AE7</f>
        <v>34304915</v>
      </c>
      <c r="E12" s="21"/>
      <c r="F12" s="22">
        <f>'[1]FS consolidated  6мес.2014'!H7</f>
        <v>34369267</v>
      </c>
      <c r="G12" s="23" t="e">
        <f>#REF!</f>
        <v>#REF!</v>
      </c>
      <c r="I12" s="2"/>
      <c r="J12" s="7"/>
      <c r="K12" s="2"/>
      <c r="L12" s="7"/>
      <c r="M12" s="2"/>
      <c r="N12" s="2"/>
    </row>
    <row r="13" spans="1:14" ht="12.75">
      <c r="A13" s="24" t="s">
        <v>11</v>
      </c>
      <c r="B13" s="14">
        <v>5</v>
      </c>
      <c r="C13" s="20">
        <v>2</v>
      </c>
      <c r="D13" s="18">
        <f>'[1]FS consolidated  6мес.2014'!AE8</f>
        <v>946764</v>
      </c>
      <c r="E13" s="6"/>
      <c r="F13" s="22">
        <f>'[1]FS consolidated  6мес.2014'!H8</f>
        <v>965334</v>
      </c>
      <c r="G13" s="23" t="e">
        <f>#REF!</f>
        <v>#REF!</v>
      </c>
      <c r="I13" s="2"/>
      <c r="J13" s="7"/>
      <c r="K13" s="2"/>
      <c r="L13" s="7"/>
      <c r="M13" s="2"/>
      <c r="N13" s="2"/>
    </row>
    <row r="14" spans="1:14" ht="12.75">
      <c r="A14" s="24" t="s">
        <v>12</v>
      </c>
      <c r="B14" s="14">
        <v>6</v>
      </c>
      <c r="C14" s="20">
        <v>3</v>
      </c>
      <c r="D14" s="18">
        <f>'[1]FS consolidated  6мес.2014'!AE9</f>
        <v>1497642</v>
      </c>
      <c r="E14" s="6"/>
      <c r="F14" s="22">
        <f>'[1]FS consolidated  6мес.2014'!H9</f>
        <v>864409</v>
      </c>
      <c r="G14" s="23" t="e">
        <f>#REF!</f>
        <v>#REF!</v>
      </c>
      <c r="I14" s="2"/>
      <c r="J14" s="7"/>
      <c r="K14" s="2"/>
      <c r="L14" s="7"/>
      <c r="M14" s="2"/>
      <c r="N14" s="2"/>
    </row>
    <row r="15" spans="1:14" ht="12.75">
      <c r="A15" s="24" t="s">
        <v>13</v>
      </c>
      <c r="B15" s="14"/>
      <c r="C15" s="20"/>
      <c r="D15" s="18">
        <f>'[1]FS consolidated  6мес.2014'!AE10</f>
        <v>10862</v>
      </c>
      <c r="E15" s="6"/>
      <c r="F15" s="22">
        <f>'[1]FS consolidated  6мес.2014'!H10</f>
        <v>10779</v>
      </c>
      <c r="G15" s="23" t="e">
        <f>#REF!</f>
        <v>#REF!</v>
      </c>
      <c r="I15" s="2"/>
      <c r="J15" s="7"/>
      <c r="K15" s="2"/>
      <c r="L15" s="7"/>
      <c r="M15" s="2"/>
      <c r="N15" s="2"/>
    </row>
    <row r="16" spans="1:14" ht="12.75">
      <c r="A16" s="24" t="s">
        <v>14</v>
      </c>
      <c r="B16" s="14">
        <v>7</v>
      </c>
      <c r="C16" s="20">
        <v>4</v>
      </c>
      <c r="D16" s="18">
        <f>'[1]FS consolidated  6мес.2014'!AE11</f>
        <v>450991</v>
      </c>
      <c r="E16" s="6"/>
      <c r="F16" s="22">
        <f>'[1]FS consolidated  6мес.2014'!H11</f>
        <v>437782</v>
      </c>
      <c r="G16" s="23" t="e">
        <f>#REF!</f>
        <v>#REF!</v>
      </c>
      <c r="I16" s="2"/>
      <c r="J16" s="7"/>
      <c r="K16" s="2"/>
      <c r="L16" s="7"/>
      <c r="M16" s="2"/>
      <c r="N16" s="2"/>
    </row>
    <row r="17" spans="1:14" ht="12.75">
      <c r="A17" s="25" t="s">
        <v>15</v>
      </c>
      <c r="B17" s="14">
        <v>8</v>
      </c>
      <c r="C17" s="20">
        <v>5</v>
      </c>
      <c r="D17" s="36">
        <f>'[1]FS consolidated  6мес.2014'!AE12</f>
        <v>16811810</v>
      </c>
      <c r="E17" s="6"/>
      <c r="F17" s="26">
        <f>'[1]FS consolidated  6мес.2014'!H12</f>
        <v>0</v>
      </c>
      <c r="G17" s="23" t="e">
        <f>#REF!</f>
        <v>#REF!</v>
      </c>
      <c r="I17" s="2"/>
      <c r="J17" s="7"/>
      <c r="K17" s="2"/>
      <c r="L17" s="7"/>
      <c r="M17" s="2"/>
      <c r="N17" s="2"/>
    </row>
    <row r="18" spans="1:14" s="30" customFormat="1" ht="12.75">
      <c r="A18" s="27"/>
      <c r="B18" s="14"/>
      <c r="C18" s="20"/>
      <c r="D18" s="18">
        <f>SUM(D12:D17)</f>
        <v>54022984</v>
      </c>
      <c r="E18" s="28"/>
      <c r="F18" s="18">
        <f>SUM(F12:F17)</f>
        <v>36647571</v>
      </c>
      <c r="G18" s="15" t="e">
        <f>SUM(G12:G17)</f>
        <v>#REF!</v>
      </c>
      <c r="H18" s="29"/>
      <c r="I18" s="2"/>
      <c r="J18" s="7"/>
      <c r="K18" s="2"/>
      <c r="L18" s="7"/>
      <c r="M18" s="2"/>
      <c r="N18" s="2"/>
    </row>
    <row r="19" spans="1:14" ht="12.75">
      <c r="A19" s="17" t="s">
        <v>16</v>
      </c>
      <c r="B19" s="14"/>
      <c r="C19" s="20"/>
      <c r="D19" s="22"/>
      <c r="E19" s="21"/>
      <c r="F19" s="22"/>
      <c r="G19" s="23"/>
      <c r="I19" s="2"/>
      <c r="J19" s="7"/>
      <c r="K19" s="2"/>
      <c r="L19" s="7"/>
      <c r="M19" s="2"/>
      <c r="N19" s="2"/>
    </row>
    <row r="20" spans="1:14" ht="12.75">
      <c r="A20" s="19" t="s">
        <v>17</v>
      </c>
      <c r="B20" s="14">
        <v>8</v>
      </c>
      <c r="C20" s="20">
        <v>5</v>
      </c>
      <c r="D20" s="22">
        <f>'[1]FS consolidated  6мес.2014'!AG18</f>
        <v>2257940</v>
      </c>
      <c r="E20" s="21"/>
      <c r="F20" s="22">
        <f>'[1]FS consolidated  6мес.2014'!H18</f>
        <v>0</v>
      </c>
      <c r="G20" s="23">
        <f>'[1]FS consolidated  6мес.2014'!H18</f>
        <v>0</v>
      </c>
      <c r="I20" s="2"/>
      <c r="J20" s="7"/>
      <c r="K20" s="2"/>
      <c r="L20" s="7"/>
      <c r="M20" s="2"/>
      <c r="N20" s="2"/>
    </row>
    <row r="21" spans="1:14" ht="12.75">
      <c r="A21" s="24" t="s">
        <v>18</v>
      </c>
      <c r="B21" s="14">
        <v>9</v>
      </c>
      <c r="C21" s="20">
        <v>6</v>
      </c>
      <c r="D21" s="22">
        <f>'[1]FS consolidated  6мес.2014'!AG19</f>
        <v>1556198</v>
      </c>
      <c r="E21" s="6"/>
      <c r="F21" s="22">
        <f>'[1]FS consolidated  6мес.2014'!H19</f>
        <v>1335314</v>
      </c>
      <c r="G21" s="23" t="e">
        <f>#REF!</f>
        <v>#REF!</v>
      </c>
      <c r="I21" s="2"/>
      <c r="J21" s="7"/>
      <c r="K21" s="2"/>
      <c r="L21" s="7"/>
      <c r="M21" s="2"/>
      <c r="N21" s="2"/>
    </row>
    <row r="22" spans="1:14" ht="12.75">
      <c r="A22" s="24" t="s">
        <v>19</v>
      </c>
      <c r="B22" s="14">
        <v>10</v>
      </c>
      <c r="C22" s="20">
        <v>7</v>
      </c>
      <c r="D22" s="22">
        <f>'[1]FS consolidated  6мес.2014'!AG20</f>
        <v>5945450</v>
      </c>
      <c r="E22" s="6"/>
      <c r="F22" s="22">
        <f>'[1]FS consolidated  6мес.2014'!H20</f>
        <v>5305443</v>
      </c>
      <c r="G22" s="23" t="e">
        <f>#REF!</f>
        <v>#REF!</v>
      </c>
      <c r="I22" s="2"/>
      <c r="J22" s="7"/>
      <c r="K22" s="2"/>
      <c r="L22" s="7"/>
      <c r="M22" s="2"/>
      <c r="N22" s="2"/>
    </row>
    <row r="23" spans="1:14" ht="12.75">
      <c r="A23" s="24" t="s">
        <v>20</v>
      </c>
      <c r="B23" s="14">
        <v>11</v>
      </c>
      <c r="C23" s="20">
        <v>8</v>
      </c>
      <c r="D23" s="22">
        <f>'[1]FS consolidated  6мес.2014'!AG21</f>
        <v>580315</v>
      </c>
      <c r="E23" s="6"/>
      <c r="F23" s="22">
        <f>'[1]FS consolidated  6мес.2014'!H21</f>
        <v>1098234</v>
      </c>
      <c r="G23" s="23" t="e">
        <f>#REF!</f>
        <v>#REF!</v>
      </c>
      <c r="I23" s="2"/>
      <c r="J23" s="7"/>
      <c r="K23" s="2"/>
      <c r="L23" s="7"/>
      <c r="M23" s="2"/>
      <c r="N23" s="2"/>
    </row>
    <row r="24" spans="1:14" ht="12.75">
      <c r="A24" s="24" t="s">
        <v>21</v>
      </c>
      <c r="B24" s="14">
        <v>12</v>
      </c>
      <c r="C24" s="20">
        <v>9</v>
      </c>
      <c r="D24" s="22">
        <f>'[1]FS consolidated  6мес.2014'!AG22</f>
        <v>2968087</v>
      </c>
      <c r="E24" s="6"/>
      <c r="F24" s="22">
        <f>'[1]FS consolidated  6мес.2014'!H22</f>
        <v>1505535</v>
      </c>
      <c r="G24" s="23" t="e">
        <f>#REF!</f>
        <v>#REF!</v>
      </c>
      <c r="I24" s="2"/>
      <c r="J24" s="7"/>
      <c r="K24" s="2"/>
      <c r="L24" s="7"/>
      <c r="M24" s="2"/>
      <c r="N24" s="2"/>
    </row>
    <row r="25" spans="1:14" ht="12.75">
      <c r="A25" s="25" t="s">
        <v>22</v>
      </c>
      <c r="B25" s="14">
        <v>13</v>
      </c>
      <c r="C25" s="20">
        <v>10</v>
      </c>
      <c r="D25" s="22">
        <f>'[1]FS consolidated  6мес.2014'!AG23</f>
        <v>1021763</v>
      </c>
      <c r="E25" s="6"/>
      <c r="F25" s="22">
        <f>'[1]FS consolidated  6мес.2014'!H23</f>
        <v>1881331</v>
      </c>
      <c r="G25" s="23" t="e">
        <f>#REF!</f>
        <v>#REF!</v>
      </c>
      <c r="I25" s="2"/>
      <c r="J25" s="7"/>
      <c r="K25" s="2"/>
      <c r="L25" s="7"/>
      <c r="M25" s="2"/>
      <c r="N25" s="2"/>
    </row>
    <row r="26" spans="1:14" ht="12.75">
      <c r="A26" s="31" t="s">
        <v>23</v>
      </c>
      <c r="B26" s="14">
        <v>14</v>
      </c>
      <c r="C26" s="20">
        <v>11</v>
      </c>
      <c r="D26" s="22">
        <f>'[1]FS consolidated  6мес.2014'!AG24</f>
        <v>395886</v>
      </c>
      <c r="E26" s="6"/>
      <c r="F26" s="22">
        <f>'[1]FS consolidated  6мес.2014'!H24</f>
        <v>285873</v>
      </c>
      <c r="G26" s="23" t="e">
        <f>#REF!</f>
        <v>#REF!</v>
      </c>
      <c r="I26" s="2"/>
      <c r="J26" s="7"/>
      <c r="K26" s="2"/>
      <c r="L26" s="7"/>
      <c r="M26" s="2"/>
      <c r="N26" s="2"/>
    </row>
    <row r="27" spans="1:14" s="30" customFormat="1" ht="12.75">
      <c r="A27" s="24"/>
      <c r="B27" s="14"/>
      <c r="C27" s="20"/>
      <c r="D27" s="32">
        <f>SUM(D20:D26)</f>
        <v>14725639</v>
      </c>
      <c r="E27" s="28"/>
      <c r="F27" s="32">
        <f>SUM(F20:F26)</f>
        <v>11411730</v>
      </c>
      <c r="G27" s="33" t="e">
        <f>SUM(G21:G26)</f>
        <v>#REF!</v>
      </c>
      <c r="H27" s="29"/>
      <c r="I27" s="2"/>
      <c r="J27" s="7"/>
      <c r="K27" s="2"/>
      <c r="L27" s="7"/>
      <c r="M27" s="2"/>
      <c r="N27" s="2"/>
    </row>
    <row r="28" spans="1:24" s="30" customFormat="1" ht="13.5" thickBot="1">
      <c r="A28" s="17" t="s">
        <v>24</v>
      </c>
      <c r="B28" s="14"/>
      <c r="C28" s="20"/>
      <c r="D28" s="34">
        <f>D18+D27</f>
        <v>68748623</v>
      </c>
      <c r="E28" s="6"/>
      <c r="F28" s="34">
        <f>F18+F27</f>
        <v>48059301</v>
      </c>
      <c r="G28" s="35" t="e">
        <f>G18+G27</f>
        <v>#REF!</v>
      </c>
      <c r="H28" s="29"/>
      <c r="I28" s="2"/>
      <c r="J28" s="7"/>
      <c r="K28" s="2"/>
      <c r="L28" s="7"/>
      <c r="M28" s="2"/>
      <c r="N28" s="2"/>
      <c r="U28" s="100"/>
      <c r="V28" s="100"/>
      <c r="W28" s="100"/>
      <c r="X28" s="100"/>
    </row>
    <row r="29" spans="1:24" ht="13.5" thickTop="1">
      <c r="A29" s="17"/>
      <c r="B29" s="14"/>
      <c r="C29" s="20"/>
      <c r="D29" s="22"/>
      <c r="E29" s="6"/>
      <c r="F29" s="18"/>
      <c r="G29" s="23"/>
      <c r="I29" s="2"/>
      <c r="J29" s="7"/>
      <c r="K29" s="2"/>
      <c r="L29" s="7"/>
      <c r="M29" s="2"/>
      <c r="N29" s="2"/>
      <c r="U29" s="101"/>
      <c r="V29" s="101"/>
      <c r="W29" s="101"/>
      <c r="X29" s="101"/>
    </row>
    <row r="30" spans="1:24" ht="12.75">
      <c r="A30" s="1" t="s">
        <v>25</v>
      </c>
      <c r="B30" s="14"/>
      <c r="C30" s="20"/>
      <c r="D30" s="22"/>
      <c r="E30" s="6"/>
      <c r="F30" s="18"/>
      <c r="G30" s="23"/>
      <c r="I30" s="2"/>
      <c r="J30" s="7"/>
      <c r="K30" s="2"/>
      <c r="L30" s="7"/>
      <c r="M30" s="2"/>
      <c r="N30" s="2"/>
      <c r="U30" s="101"/>
      <c r="V30" s="101"/>
      <c r="W30" s="101"/>
      <c r="X30" s="101"/>
    </row>
    <row r="31" spans="1:24" ht="12.75">
      <c r="A31" s="17" t="s">
        <v>26</v>
      </c>
      <c r="B31" s="14"/>
      <c r="C31" s="20"/>
      <c r="D31" s="22"/>
      <c r="E31" s="6"/>
      <c r="F31" s="18"/>
      <c r="G31" s="23"/>
      <c r="I31" s="2"/>
      <c r="J31" s="7"/>
      <c r="K31" s="2"/>
      <c r="L31" s="7"/>
      <c r="M31" s="2"/>
      <c r="N31" s="2"/>
      <c r="W31" s="101"/>
      <c r="X31" s="101"/>
    </row>
    <row r="32" spans="1:24" ht="12.75">
      <c r="A32" s="24" t="s">
        <v>27</v>
      </c>
      <c r="B32" s="14">
        <v>15</v>
      </c>
      <c r="C32" s="20">
        <v>12</v>
      </c>
      <c r="D32" s="18">
        <f>-'[1]FS consolidated  6мес.2014'!AE30</f>
        <v>80000</v>
      </c>
      <c r="E32" s="21"/>
      <c r="F32" s="22">
        <f>-'[1]FS consolidated  6мес.2014'!H30</f>
        <v>80000</v>
      </c>
      <c r="G32" s="23" t="e">
        <f>-#REF!</f>
        <v>#REF!</v>
      </c>
      <c r="I32" s="2"/>
      <c r="J32" s="7"/>
      <c r="K32" s="2"/>
      <c r="L32" s="7"/>
      <c r="M32" s="2"/>
      <c r="N32" s="2"/>
      <c r="W32" s="101"/>
      <c r="X32" s="101"/>
    </row>
    <row r="33" spans="1:24" ht="12.75">
      <c r="A33" s="24" t="s">
        <v>28</v>
      </c>
      <c r="B33" s="14"/>
      <c r="C33" s="20"/>
      <c r="D33" s="36">
        <f>-'[1]FS consolidated  6мес.2014'!AG33</f>
        <v>9394438</v>
      </c>
      <c r="E33" s="21"/>
      <c r="F33" s="26">
        <f>-'[1]FS consolidated  6мес.2014'!H33</f>
        <v>17680333</v>
      </c>
      <c r="G33" s="37" t="e">
        <f>-#REF!</f>
        <v>#REF!</v>
      </c>
      <c r="I33" s="2"/>
      <c r="J33" s="7"/>
      <c r="K33" s="2"/>
      <c r="L33" s="7"/>
      <c r="M33" s="2"/>
      <c r="N33" s="2"/>
      <c r="W33" s="101"/>
      <c r="X33" s="101"/>
    </row>
    <row r="34" spans="1:24" ht="12.75">
      <c r="A34" s="24"/>
      <c r="B34" s="14"/>
      <c r="C34" s="20"/>
      <c r="D34" s="18">
        <f>SUM(D32:D33)</f>
        <v>9474438</v>
      </c>
      <c r="E34" s="6"/>
      <c r="F34" s="18">
        <f>SUM(F32:F33)</f>
        <v>17760333</v>
      </c>
      <c r="G34" s="15" t="e">
        <f>G32+G33</f>
        <v>#REF!</v>
      </c>
      <c r="I34" s="2"/>
      <c r="J34" s="7"/>
      <c r="K34" s="2"/>
      <c r="L34" s="7"/>
      <c r="M34" s="2"/>
      <c r="N34" s="2"/>
      <c r="W34" s="101"/>
      <c r="X34" s="101"/>
    </row>
    <row r="35" spans="1:24" ht="12.75">
      <c r="A35" s="17" t="s">
        <v>29</v>
      </c>
      <c r="B35" s="14"/>
      <c r="C35" s="20"/>
      <c r="D35" s="22"/>
      <c r="E35" s="6"/>
      <c r="F35" s="18"/>
      <c r="G35" s="23"/>
      <c r="I35" s="2"/>
      <c r="J35" s="7"/>
      <c r="K35" s="2"/>
      <c r="L35" s="7"/>
      <c r="M35" s="2"/>
      <c r="N35" s="2"/>
      <c r="W35" s="101"/>
      <c r="X35" s="101"/>
    </row>
    <row r="36" spans="1:24" ht="12.75">
      <c r="A36" s="24" t="s">
        <v>30</v>
      </c>
      <c r="B36" s="14">
        <v>17</v>
      </c>
      <c r="C36" s="20">
        <v>14</v>
      </c>
      <c r="D36" s="22">
        <f>-'[1]FS consolidated  6мес.2014'!AG38</f>
        <v>32114250</v>
      </c>
      <c r="E36" s="6"/>
      <c r="F36" s="18">
        <f>-'[1]FS consolidated  6мес.2014'!H38</f>
        <v>0</v>
      </c>
      <c r="G36" s="23">
        <f>-'[1]FS consolidated  6мес.2014'!H38</f>
        <v>0</v>
      </c>
      <c r="I36" s="2"/>
      <c r="J36" s="7"/>
      <c r="K36" s="2"/>
      <c r="L36" s="7"/>
      <c r="M36" s="2"/>
      <c r="N36" s="2"/>
      <c r="W36" s="101"/>
      <c r="X36" s="101"/>
    </row>
    <row r="37" spans="1:24" ht="12.75">
      <c r="A37" s="19" t="s">
        <v>31</v>
      </c>
      <c r="B37" s="14">
        <v>18</v>
      </c>
      <c r="C37" s="20">
        <v>15</v>
      </c>
      <c r="D37" s="18">
        <f>-'[1]FS consolidated  6мес.2014'!AE39</f>
        <v>948024</v>
      </c>
      <c r="E37" s="6"/>
      <c r="F37" s="18">
        <f>-'[1]FS consolidated  6мес.2014'!H39</f>
        <v>915965</v>
      </c>
      <c r="G37" s="23" t="e">
        <f>-#REF!</f>
        <v>#REF!</v>
      </c>
      <c r="I37" s="2"/>
      <c r="J37" s="7"/>
      <c r="K37" s="2"/>
      <c r="L37" s="7"/>
      <c r="M37" s="2"/>
      <c r="N37" s="2"/>
      <c r="W37" s="101"/>
      <c r="X37" s="101"/>
    </row>
    <row r="38" spans="1:24" ht="12.75">
      <c r="A38" s="24" t="s">
        <v>32</v>
      </c>
      <c r="B38" s="14">
        <v>16</v>
      </c>
      <c r="C38" s="20">
        <v>13</v>
      </c>
      <c r="D38" s="22">
        <f>-'[1]FS consolidated  6мес.2014'!AE40</f>
        <v>4102227</v>
      </c>
      <c r="E38" s="6"/>
      <c r="F38" s="18">
        <f>-'[1]FS consolidated  6мес.2014'!H40</f>
        <v>4254256</v>
      </c>
      <c r="G38" s="23" t="e">
        <f>-#REF!</f>
        <v>#REF!</v>
      </c>
      <c r="I38" s="2"/>
      <c r="J38" s="7"/>
      <c r="K38" s="2"/>
      <c r="L38" s="7"/>
      <c r="M38" s="2"/>
      <c r="N38" s="2"/>
      <c r="W38" s="101"/>
      <c r="X38" s="101"/>
    </row>
    <row r="39" spans="1:24" ht="12.75">
      <c r="A39" s="24" t="s">
        <v>33</v>
      </c>
      <c r="B39" s="14">
        <v>19</v>
      </c>
      <c r="C39" s="20">
        <v>16</v>
      </c>
      <c r="D39" s="26">
        <f>-'[1]FS consolidated  6мес.2014'!AE41</f>
        <v>594070</v>
      </c>
      <c r="E39" s="6"/>
      <c r="F39" s="36">
        <f>-'[1]FS consolidated  6мес.2014'!H41</f>
        <v>609060</v>
      </c>
      <c r="G39" s="23" t="e">
        <f>-#REF!</f>
        <v>#REF!</v>
      </c>
      <c r="I39" s="2"/>
      <c r="J39" s="7"/>
      <c r="K39" s="2"/>
      <c r="L39" s="7"/>
      <c r="M39" s="2"/>
      <c r="N39" s="2"/>
      <c r="W39" s="101"/>
      <c r="X39" s="101"/>
    </row>
    <row r="40" spans="1:24" ht="12.75">
      <c r="A40" s="24"/>
      <c r="B40" s="14"/>
      <c r="C40" s="20"/>
      <c r="D40" s="18">
        <f>SUM(D36:D39)</f>
        <v>37758571</v>
      </c>
      <c r="E40" s="6"/>
      <c r="F40" s="18">
        <f>SUM(F36:F39)</f>
        <v>5779281</v>
      </c>
      <c r="G40" s="15" t="e">
        <f>SUM(G36:G39)</f>
        <v>#REF!</v>
      </c>
      <c r="I40" s="2"/>
      <c r="J40" s="7"/>
      <c r="K40" s="2"/>
      <c r="L40" s="7"/>
      <c r="M40" s="2"/>
      <c r="N40" s="2"/>
      <c r="W40" s="101"/>
      <c r="X40" s="101"/>
    </row>
    <row r="41" spans="1:24" ht="12.75">
      <c r="A41" s="17" t="s">
        <v>34</v>
      </c>
      <c r="B41" s="14"/>
      <c r="C41" s="20"/>
      <c r="D41" s="22"/>
      <c r="E41" s="21"/>
      <c r="F41" s="22"/>
      <c r="G41" s="23"/>
      <c r="I41" s="2"/>
      <c r="J41" s="7"/>
      <c r="K41" s="2"/>
      <c r="L41" s="7"/>
      <c r="M41" s="2"/>
      <c r="N41" s="2"/>
      <c r="W41" s="101"/>
      <c r="X41" s="101"/>
    </row>
    <row r="42" spans="1:24" ht="12.75">
      <c r="A42" s="19" t="s">
        <v>35</v>
      </c>
      <c r="B42" s="14">
        <v>17</v>
      </c>
      <c r="C42" s="20">
        <v>14</v>
      </c>
      <c r="D42" s="18">
        <f>-'[1]FS consolidated  6мес.2014'!AE46</f>
        <v>4337917</v>
      </c>
      <c r="E42" s="6"/>
      <c r="F42" s="18">
        <f>-'[1]FS consolidated  6мес.2014'!H46</f>
        <v>3936655</v>
      </c>
      <c r="G42" s="23" t="e">
        <f>-#REF!</f>
        <v>#REF!</v>
      </c>
      <c r="I42" s="2"/>
      <c r="J42" s="7"/>
      <c r="K42" s="2"/>
      <c r="L42" s="7"/>
      <c r="M42" s="2"/>
      <c r="N42" s="2"/>
      <c r="W42" s="101"/>
      <c r="X42" s="101"/>
    </row>
    <row r="43" spans="1:14" ht="12.75" hidden="1">
      <c r="A43" s="24" t="s">
        <v>36</v>
      </c>
      <c r="B43" s="14">
        <v>15</v>
      </c>
      <c r="D43" s="18">
        <f>-'[1]FS consolidated  6мес.2014'!AE47</f>
        <v>0</v>
      </c>
      <c r="E43" s="6"/>
      <c r="F43" s="18">
        <f>-'[1]FS consolidated  6мес.2014'!H47</f>
        <v>0</v>
      </c>
      <c r="G43" s="23"/>
      <c r="I43" s="2"/>
      <c r="J43" s="7"/>
      <c r="K43" s="2"/>
      <c r="L43" s="7"/>
      <c r="M43" s="2"/>
      <c r="N43" s="2"/>
    </row>
    <row r="44" spans="1:24" ht="12.75">
      <c r="A44" s="24" t="s">
        <v>37</v>
      </c>
      <c r="B44" s="14">
        <v>20</v>
      </c>
      <c r="C44" s="20">
        <v>17</v>
      </c>
      <c r="D44" s="18">
        <f>-'[1]FS consolidated  6мес.2014'!AE48</f>
        <v>1240213</v>
      </c>
      <c r="E44" s="6"/>
      <c r="F44" s="18">
        <f>-'[1]FS consolidated  6мес.2014'!H48</f>
        <v>1550057</v>
      </c>
      <c r="G44" s="23" t="e">
        <f>-#REF!</f>
        <v>#REF!</v>
      </c>
      <c r="I44" s="2"/>
      <c r="J44" s="7"/>
      <c r="K44" s="2"/>
      <c r="L44" s="7"/>
      <c r="M44" s="2"/>
      <c r="N44" s="2"/>
      <c r="W44" s="101"/>
      <c r="X44" s="101"/>
    </row>
    <row r="45" spans="1:24" ht="12.75">
      <c r="A45" s="24" t="s">
        <v>38</v>
      </c>
      <c r="B45" s="14">
        <v>22</v>
      </c>
      <c r="C45" s="20">
        <v>19</v>
      </c>
      <c r="D45" s="18">
        <f>-'[1]FS consolidated  6мес.2014'!AE49</f>
        <v>9454301</v>
      </c>
      <c r="E45" s="6"/>
      <c r="F45" s="18">
        <f>-'[1]FS consolidated  6мес.2014'!H49</f>
        <v>10895688</v>
      </c>
      <c r="G45" s="23" t="e">
        <f>-#REF!</f>
        <v>#REF!</v>
      </c>
      <c r="I45" s="2"/>
      <c r="J45" s="7"/>
      <c r="K45" s="2"/>
      <c r="L45" s="7"/>
      <c r="M45" s="2"/>
      <c r="N45" s="2"/>
      <c r="W45" s="101"/>
      <c r="X45" s="101"/>
    </row>
    <row r="46" spans="1:24" ht="12.75">
      <c r="A46" s="24" t="s">
        <v>39</v>
      </c>
      <c r="B46" s="14">
        <v>23</v>
      </c>
      <c r="C46" s="20">
        <v>20</v>
      </c>
      <c r="D46" s="18">
        <f>-'[1]FS consolidated  6мес.2014'!AE50</f>
        <v>1587461</v>
      </c>
      <c r="E46" s="6"/>
      <c r="F46" s="18">
        <f>-'[1]FS consolidated  6мес.2014'!H50</f>
        <v>6442138</v>
      </c>
      <c r="G46" s="23" t="e">
        <f>-#REF!</f>
        <v>#REF!</v>
      </c>
      <c r="I46" s="2"/>
      <c r="J46" s="7"/>
      <c r="K46" s="2"/>
      <c r="L46" s="7"/>
      <c r="M46" s="2"/>
      <c r="N46" s="2"/>
      <c r="W46" s="101"/>
      <c r="X46" s="101"/>
    </row>
    <row r="47" spans="1:24" ht="12.75">
      <c r="A47" s="24" t="s">
        <v>40</v>
      </c>
      <c r="B47" s="14">
        <v>23</v>
      </c>
      <c r="C47" s="20">
        <v>20</v>
      </c>
      <c r="D47" s="18">
        <f>-'[1]FS consolidated  6мес.2014'!AE51</f>
        <v>4572838</v>
      </c>
      <c r="E47" s="6"/>
      <c r="F47" s="18">
        <f>-'[1]FS consolidated  6мес.2014'!H51</f>
        <v>1362658</v>
      </c>
      <c r="G47" s="23" t="e">
        <f>-#REF!</f>
        <v>#REF!</v>
      </c>
      <c r="I47" s="2"/>
      <c r="J47" s="7"/>
      <c r="K47" s="2"/>
      <c r="L47" s="7"/>
      <c r="M47" s="2"/>
      <c r="N47" s="2"/>
      <c r="W47" s="101"/>
      <c r="X47" s="101"/>
    </row>
    <row r="48" spans="1:24" ht="12.75">
      <c r="A48" s="19" t="s">
        <v>41</v>
      </c>
      <c r="B48" s="14">
        <v>21</v>
      </c>
      <c r="C48" s="20">
        <v>18</v>
      </c>
      <c r="D48" s="18">
        <f>-'[1]FS consolidated  6мес.2014'!AE52</f>
        <v>322884</v>
      </c>
      <c r="E48" s="6"/>
      <c r="F48" s="18">
        <f>-'[1]FS consolidated  6мес.2014'!H52</f>
        <v>332491</v>
      </c>
      <c r="G48" s="23" t="e">
        <f>-#REF!</f>
        <v>#REF!</v>
      </c>
      <c r="I48" s="2"/>
      <c r="J48" s="7"/>
      <c r="K48" s="2"/>
      <c r="L48" s="7"/>
      <c r="M48" s="2"/>
      <c r="N48" s="2"/>
      <c r="W48" s="101"/>
      <c r="X48" s="101"/>
    </row>
    <row r="49" spans="1:24" ht="12.75">
      <c r="A49" s="24"/>
      <c r="B49" s="14"/>
      <c r="C49" s="14"/>
      <c r="D49" s="18">
        <f>SUM(D42:D48)</f>
        <v>21515614</v>
      </c>
      <c r="E49" s="6"/>
      <c r="F49" s="18">
        <f>-'[1]FS consolidated  6мес.2014'!H53</f>
        <v>24519687</v>
      </c>
      <c r="G49" s="23" t="e">
        <f>-#REF!</f>
        <v>#REF!</v>
      </c>
      <c r="I49" s="2"/>
      <c r="J49" s="7"/>
      <c r="K49" s="2"/>
      <c r="L49" s="7"/>
      <c r="M49" s="2"/>
      <c r="N49" s="2"/>
      <c r="W49" s="101"/>
      <c r="X49" s="101"/>
    </row>
    <row r="50" spans="1:17" ht="13.5" thickBot="1">
      <c r="A50" s="17" t="s">
        <v>42</v>
      </c>
      <c r="B50" s="14"/>
      <c r="C50" s="14"/>
      <c r="D50" s="34">
        <f>D49+D40+D34</f>
        <v>68748623</v>
      </c>
      <c r="E50" s="21"/>
      <c r="F50" s="34">
        <f>F49+F40+F34</f>
        <v>48059301</v>
      </c>
      <c r="G50" s="35" t="e">
        <f>G34+G40+G49</f>
        <v>#REF!</v>
      </c>
      <c r="I50" s="2"/>
      <c r="J50" s="7"/>
      <c r="K50" s="2"/>
      <c r="L50" s="7"/>
      <c r="M50" s="2"/>
      <c r="N50" s="2"/>
      <c r="Q50" s="5"/>
    </row>
    <row r="51" spans="1:16" ht="13.5" thickTop="1">
      <c r="A51" s="24" t="s">
        <v>43</v>
      </c>
      <c r="B51" s="14">
        <v>15</v>
      </c>
      <c r="C51" s="14">
        <v>12</v>
      </c>
      <c r="D51" s="38">
        <v>1186</v>
      </c>
      <c r="E51" s="39"/>
      <c r="F51" s="38">
        <v>2219</v>
      </c>
      <c r="G51" s="38">
        <f>'[1]FS consolidated  6мес.2014'!L149</f>
        <v>2218.69425</v>
      </c>
      <c r="I51" s="2"/>
      <c r="J51" s="7"/>
      <c r="K51" s="2"/>
      <c r="L51" s="7"/>
      <c r="M51" s="2"/>
      <c r="N51" s="2"/>
      <c r="O51" s="40"/>
      <c r="P51" s="40"/>
    </row>
    <row r="52" spans="1:14" ht="12.75">
      <c r="A52" s="1"/>
      <c r="K52" s="2"/>
      <c r="N52" s="2"/>
    </row>
    <row r="53" spans="1:14" ht="12.75">
      <c r="A53" s="1" t="s">
        <v>44</v>
      </c>
      <c r="B53" s="30"/>
      <c r="C53" s="30"/>
      <c r="D53" s="41"/>
      <c r="E53" s="42"/>
      <c r="F53" s="41"/>
      <c r="G53" s="41" t="e">
        <f>G28-G50</f>
        <v>#REF!</v>
      </c>
      <c r="H53" s="6"/>
      <c r="I53" s="2"/>
      <c r="J53" s="5"/>
      <c r="K53" s="5"/>
      <c r="L53" s="2"/>
      <c r="M53" s="2"/>
      <c r="N53" s="2"/>
    </row>
    <row r="54" spans="1:14" ht="12.75">
      <c r="A54" s="1"/>
      <c r="B54" s="30"/>
      <c r="C54" s="30"/>
      <c r="D54" s="30"/>
      <c r="E54" s="43"/>
      <c r="F54" s="29"/>
      <c r="G54" s="30"/>
      <c r="H54" s="6"/>
      <c r="I54" s="2"/>
      <c r="J54" s="5"/>
      <c r="K54" s="5"/>
      <c r="M54" s="2"/>
      <c r="N54" s="2"/>
    </row>
    <row r="55" spans="1:14" ht="12.75">
      <c r="A55" s="1"/>
      <c r="B55" s="30"/>
      <c r="C55" s="30"/>
      <c r="D55" s="30"/>
      <c r="E55" s="43"/>
      <c r="F55" s="29"/>
      <c r="G55" s="30"/>
      <c r="H55" s="6"/>
      <c r="I55" s="2"/>
      <c r="J55" s="5"/>
      <c r="K55" s="5"/>
      <c r="M55" s="2"/>
      <c r="N55" s="2"/>
    </row>
    <row r="56" spans="1:14" ht="12.75">
      <c r="A56" s="30" t="s">
        <v>45</v>
      </c>
      <c r="B56" s="30"/>
      <c r="C56" s="30"/>
      <c r="D56" s="44" t="s">
        <v>46</v>
      </c>
      <c r="E56" s="45"/>
      <c r="F56" s="30"/>
      <c r="G56" s="30"/>
      <c r="H56" s="6"/>
      <c r="I56" s="2"/>
      <c r="J56" s="5"/>
      <c r="K56" s="5"/>
      <c r="M56" s="2"/>
      <c r="N56" s="2"/>
    </row>
    <row r="57" spans="1:14" ht="12.75">
      <c r="A57" s="46" t="s">
        <v>47</v>
      </c>
      <c r="B57" s="46"/>
      <c r="C57" s="46"/>
      <c r="D57" s="46" t="s">
        <v>48</v>
      </c>
      <c r="E57" s="45"/>
      <c r="F57" s="30"/>
      <c r="G57" s="30"/>
      <c r="H57" s="6"/>
      <c r="I57" s="2"/>
      <c r="J57" s="5"/>
      <c r="K57" s="5"/>
      <c r="M57" s="2"/>
      <c r="N57" s="2"/>
    </row>
    <row r="58" spans="1:14" ht="12.75">
      <c r="A58" s="47" t="s">
        <v>49</v>
      </c>
      <c r="B58" s="30"/>
      <c r="C58" s="30"/>
      <c r="D58" s="46" t="s">
        <v>50</v>
      </c>
      <c r="E58" s="45"/>
      <c r="F58" s="30"/>
      <c r="G58" s="30"/>
      <c r="H58" s="6"/>
      <c r="I58" s="6"/>
      <c r="J58" s="5"/>
      <c r="K58" s="5"/>
      <c r="M58" s="2"/>
      <c r="N58" s="2"/>
    </row>
    <row r="59" spans="1:14" ht="12.75">
      <c r="A59" s="47" t="s">
        <v>51</v>
      </c>
      <c r="B59" s="30"/>
      <c r="C59" s="30"/>
      <c r="D59" s="30"/>
      <c r="E59" s="45"/>
      <c r="F59" s="30"/>
      <c r="G59" s="30"/>
      <c r="H59" s="6"/>
      <c r="I59" s="6"/>
      <c r="J59" s="5"/>
      <c r="K59" s="5"/>
      <c r="M59" s="2"/>
      <c r="N59" s="2"/>
    </row>
    <row r="60" spans="1:14" ht="12.75">
      <c r="A60" s="17"/>
      <c r="E60" s="5"/>
      <c r="F60" s="2"/>
      <c r="H60" s="6"/>
      <c r="I60" s="6"/>
      <c r="J60" s="5"/>
      <c r="K60" s="5"/>
      <c r="M60" s="2"/>
      <c r="N60" s="2"/>
    </row>
    <row r="61" spans="1:14" ht="12.75">
      <c r="A61" s="17"/>
      <c r="E61" s="5"/>
      <c r="F61" s="2"/>
      <c r="H61" s="6"/>
      <c r="I61" s="6"/>
      <c r="J61" s="5"/>
      <c r="K61" s="5"/>
      <c r="M61" s="2"/>
      <c r="N61" s="2"/>
    </row>
    <row r="62" spans="1:14" ht="12.75">
      <c r="A62" s="2" t="s">
        <v>52</v>
      </c>
      <c r="E62" s="5"/>
      <c r="F62" s="2"/>
      <c r="H62" s="6"/>
      <c r="I62" s="6"/>
      <c r="J62" s="5"/>
      <c r="K62" s="5"/>
      <c r="M62" s="2"/>
      <c r="N62" s="2"/>
    </row>
    <row r="63" spans="1:14" ht="12.75">
      <c r="A63" s="2" t="s">
        <v>53</v>
      </c>
      <c r="E63" s="5"/>
      <c r="F63" s="2"/>
      <c r="H63" s="6"/>
      <c r="I63" s="6"/>
      <c r="J63" s="5"/>
      <c r="K63" s="5"/>
      <c r="M63" s="2"/>
      <c r="N63" s="2"/>
    </row>
  </sheetData>
  <sheetProtection/>
  <mergeCells count="29">
    <mergeCell ref="W45:X45"/>
    <mergeCell ref="W46:X46"/>
    <mergeCell ref="W47:X47"/>
    <mergeCell ref="W48:X48"/>
    <mergeCell ref="W49:X49"/>
    <mergeCell ref="W38:X38"/>
    <mergeCell ref="W39:X39"/>
    <mergeCell ref="W40:X40"/>
    <mergeCell ref="W41:X41"/>
    <mergeCell ref="W42:X42"/>
    <mergeCell ref="W44:X44"/>
    <mergeCell ref="W32:X32"/>
    <mergeCell ref="W33:X33"/>
    <mergeCell ref="W34:X34"/>
    <mergeCell ref="W35:X35"/>
    <mergeCell ref="W36:X36"/>
    <mergeCell ref="W37:X37"/>
    <mergeCell ref="G8:G9"/>
    <mergeCell ref="U28:V28"/>
    <mergeCell ref="W28:X28"/>
    <mergeCell ref="U29:X29"/>
    <mergeCell ref="U30:X30"/>
    <mergeCell ref="W31:X31"/>
    <mergeCell ref="A8:A9"/>
    <mergeCell ref="B8:B9"/>
    <mergeCell ref="C8:C9"/>
    <mergeCell ref="D8:D9"/>
    <mergeCell ref="E8:E9"/>
    <mergeCell ref="F8:F9"/>
  </mergeCells>
  <printOptions/>
  <pageMargins left="0.7086614173228347" right="0.31496062992125984" top="0.7874015748031497" bottom="0.7480314960629921" header="0.31496062992125984" footer="0.31496062992125984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8.28125" style="2" customWidth="1"/>
    <col min="2" max="2" width="6.7109375" style="2" hidden="1" customWidth="1"/>
    <col min="3" max="3" width="6.7109375" style="2" customWidth="1"/>
    <col min="4" max="4" width="17.00390625" style="2" customWidth="1"/>
    <col min="5" max="5" width="3.140625" style="5" customWidth="1"/>
    <col min="6" max="6" width="19.28125" style="6" customWidth="1"/>
    <col min="7" max="7" width="9.140625" style="5" customWidth="1"/>
    <col min="8" max="8" width="17.421875" style="5" customWidth="1"/>
    <col min="9" max="9" width="10.140625" style="5" bestFit="1" customWidth="1"/>
    <col min="10" max="10" width="12.28125" style="5" bestFit="1" customWidth="1"/>
    <col min="11" max="19" width="9.140625" style="5" customWidth="1"/>
    <col min="20" max="16384" width="9.140625" style="2" customWidth="1"/>
  </cols>
  <sheetData>
    <row r="1" spans="1:19" ht="12.75">
      <c r="A1" s="1" t="s">
        <v>0</v>
      </c>
      <c r="E1" s="6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E2" s="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 t="s">
        <v>54</v>
      </c>
      <c r="E3" s="2"/>
      <c r="F3" s="48"/>
      <c r="G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hidden="1">
      <c r="A4" s="1" t="s">
        <v>55</v>
      </c>
      <c r="E4" s="7"/>
      <c r="F4" s="48"/>
      <c r="G4" s="2"/>
      <c r="M4" s="2"/>
      <c r="N4" s="2"/>
      <c r="O4" s="2"/>
      <c r="P4" s="2"/>
      <c r="Q4" s="2"/>
      <c r="R4" s="2"/>
      <c r="S4" s="2"/>
    </row>
    <row r="5" spans="1:19" ht="12.75">
      <c r="A5" s="1" t="s">
        <v>56</v>
      </c>
      <c r="E5" s="7"/>
      <c r="F5" s="48"/>
      <c r="G5" s="2"/>
      <c r="M5" s="2"/>
      <c r="N5" s="2"/>
      <c r="O5" s="2"/>
      <c r="P5" s="2"/>
      <c r="Q5" s="2"/>
      <c r="R5" s="2"/>
      <c r="S5" s="2"/>
    </row>
    <row r="6" spans="1:19" ht="12.75">
      <c r="A6" s="1"/>
      <c r="E6" s="7"/>
      <c r="F6" s="48"/>
      <c r="G6" s="7"/>
      <c r="M6" s="2"/>
      <c r="N6" s="2"/>
      <c r="O6" s="2"/>
      <c r="P6" s="2"/>
      <c r="Q6" s="2"/>
      <c r="R6" s="2"/>
      <c r="S6" s="2"/>
    </row>
    <row r="7" spans="1:19" ht="12.75">
      <c r="A7" s="1"/>
      <c r="B7" s="40"/>
      <c r="C7" s="40"/>
      <c r="D7" s="40"/>
      <c r="E7" s="49"/>
      <c r="F7" s="48"/>
      <c r="G7" s="102"/>
      <c r="M7" s="2"/>
      <c r="N7" s="2"/>
      <c r="O7" s="2"/>
      <c r="P7" s="2"/>
      <c r="Q7" s="2"/>
      <c r="R7" s="2"/>
      <c r="S7" s="2"/>
    </row>
    <row r="8" spans="1:19" ht="12.75">
      <c r="A8" s="8" t="s">
        <v>3</v>
      </c>
      <c r="B8" s="50"/>
      <c r="C8" s="50"/>
      <c r="D8" s="50"/>
      <c r="E8" s="51"/>
      <c r="F8" s="52"/>
      <c r="G8" s="102"/>
      <c r="M8" s="2"/>
      <c r="N8" s="2"/>
      <c r="O8" s="2"/>
      <c r="P8" s="2"/>
      <c r="Q8" s="2"/>
      <c r="R8" s="2"/>
      <c r="S8" s="2"/>
    </row>
    <row r="9" spans="1:16" ht="38.25">
      <c r="A9" s="11"/>
      <c r="B9" s="12" t="s">
        <v>4</v>
      </c>
      <c r="C9" s="12" t="s">
        <v>4</v>
      </c>
      <c r="D9" s="53" t="s">
        <v>57</v>
      </c>
      <c r="E9" s="49"/>
      <c r="F9" s="53" t="s">
        <v>57</v>
      </c>
      <c r="G9" s="102"/>
      <c r="L9" s="101"/>
      <c r="M9" s="103"/>
      <c r="N9" s="2"/>
      <c r="O9" s="101"/>
      <c r="P9" s="2"/>
    </row>
    <row r="10" spans="1:16" ht="12.75">
      <c r="A10" s="17"/>
      <c r="B10" s="54"/>
      <c r="C10" s="54"/>
      <c r="D10" s="55"/>
      <c r="E10" s="56"/>
      <c r="F10" s="18"/>
      <c r="G10" s="2"/>
      <c r="L10" s="101"/>
      <c r="M10" s="103"/>
      <c r="N10" s="2"/>
      <c r="O10" s="101"/>
      <c r="P10" s="2"/>
    </row>
    <row r="11" spans="1:16" ht="12.75">
      <c r="A11" s="17" t="s">
        <v>58</v>
      </c>
      <c r="B11" s="54">
        <v>24</v>
      </c>
      <c r="C11" s="20">
        <v>21</v>
      </c>
      <c r="D11" s="18">
        <f>-'[1]FS consolidated  6мес.2014'!AE61</f>
        <v>34945008</v>
      </c>
      <c r="E11" s="18"/>
      <c r="F11" s="21">
        <f>-'[1]FS consolidated  6мес.2014'!H61</f>
        <v>31228454</v>
      </c>
      <c r="H11" s="17"/>
      <c r="I11" s="57"/>
      <c r="L11" s="2"/>
      <c r="M11" s="58"/>
      <c r="N11" s="2"/>
      <c r="O11" s="2"/>
      <c r="P11" s="2"/>
    </row>
    <row r="12" spans="1:16" ht="12.75">
      <c r="A12" s="17"/>
      <c r="B12" s="54"/>
      <c r="C12" s="20"/>
      <c r="D12" s="55"/>
      <c r="E12" s="18"/>
      <c r="F12" s="21"/>
      <c r="H12" s="17"/>
      <c r="I12" s="57"/>
      <c r="L12" s="2"/>
      <c r="M12" s="2"/>
      <c r="N12" s="7"/>
      <c r="O12" s="2"/>
      <c r="P12" s="2"/>
    </row>
    <row r="13" spans="1:16" ht="12.75">
      <c r="A13" s="17" t="s">
        <v>59</v>
      </c>
      <c r="B13" s="54">
        <v>25</v>
      </c>
      <c r="C13" s="20">
        <v>22</v>
      </c>
      <c r="D13" s="18">
        <f>-'[1]FS consolidated  6мес.2014'!AE62</f>
        <v>-6482585</v>
      </c>
      <c r="E13" s="18"/>
      <c r="F13" s="21">
        <f>-'[1]FS consolidated  6мес.2014'!H62</f>
        <v>-6209675</v>
      </c>
      <c r="H13" s="59"/>
      <c r="I13" s="57"/>
      <c r="L13" s="2"/>
      <c r="M13" s="2"/>
      <c r="N13" s="60"/>
      <c r="O13" s="2"/>
      <c r="P13" s="60"/>
    </row>
    <row r="14" spans="1:16" ht="12.75">
      <c r="A14" s="17"/>
      <c r="B14" s="54"/>
      <c r="C14" s="20"/>
      <c r="D14" s="55"/>
      <c r="E14" s="18"/>
      <c r="F14" s="21"/>
      <c r="H14" s="17"/>
      <c r="I14" s="57"/>
      <c r="L14" s="2"/>
      <c r="M14" s="2"/>
      <c r="N14" s="2"/>
      <c r="O14" s="2"/>
      <c r="P14" s="2"/>
    </row>
    <row r="15" spans="1:16" ht="12.75">
      <c r="A15" s="17" t="s">
        <v>60</v>
      </c>
      <c r="B15" s="54"/>
      <c r="C15" s="20"/>
      <c r="D15" s="18">
        <f>SUM(D11:D14)</f>
        <v>28462423</v>
      </c>
      <c r="E15" s="18"/>
      <c r="F15" s="21">
        <f>SUM(F11:F14)</f>
        <v>25018779</v>
      </c>
      <c r="H15" s="17"/>
      <c r="I15" s="57"/>
      <c r="L15" s="2"/>
      <c r="M15" s="2"/>
      <c r="N15" s="60"/>
      <c r="O15" s="2"/>
      <c r="P15" s="60"/>
    </row>
    <row r="16" spans="1:16" ht="12.75">
      <c r="A16" s="17"/>
      <c r="B16" s="54"/>
      <c r="C16" s="20"/>
      <c r="D16" s="55"/>
      <c r="E16" s="18"/>
      <c r="F16" s="21"/>
      <c r="L16" s="2"/>
      <c r="M16" s="2"/>
      <c r="N16" s="2"/>
      <c r="O16" s="2"/>
      <c r="P16" s="2"/>
    </row>
    <row r="17" spans="1:16" ht="12.75">
      <c r="A17" s="17" t="s">
        <v>61</v>
      </c>
      <c r="B17" s="54">
        <v>26</v>
      </c>
      <c r="C17" s="20">
        <v>23</v>
      </c>
      <c r="D17" s="18">
        <f>-'[1]FS consolidated  6мес.2014'!AE66</f>
        <v>-12187913</v>
      </c>
      <c r="E17" s="18"/>
      <c r="F17" s="21">
        <f>-'[1]FS consolidated  6мес.2014'!H66</f>
        <v>-10334639</v>
      </c>
      <c r="H17" s="17"/>
      <c r="I17" s="57"/>
      <c r="L17" s="2"/>
      <c r="M17" s="2"/>
      <c r="N17" s="60"/>
      <c r="O17" s="2"/>
      <c r="P17" s="60"/>
    </row>
    <row r="18" spans="1:16" ht="12.75">
      <c r="A18" s="17" t="s">
        <v>62</v>
      </c>
      <c r="B18" s="54">
        <v>27</v>
      </c>
      <c r="C18" s="20">
        <v>24</v>
      </c>
      <c r="D18" s="18">
        <f>-'[1]FS consolidated  6мес.2014'!AE67</f>
        <v>-3193974</v>
      </c>
      <c r="E18" s="18"/>
      <c r="F18" s="21">
        <f>-'[1]FS consolidated  6мес.2014'!H67</f>
        <v>-897574</v>
      </c>
      <c r="H18" s="61"/>
      <c r="I18" s="57"/>
      <c r="L18" s="2"/>
      <c r="M18" s="2"/>
      <c r="N18" s="2"/>
      <c r="O18" s="2"/>
      <c r="P18" s="2"/>
    </row>
    <row r="19" spans="1:16" ht="12.75">
      <c r="A19" s="17" t="s">
        <v>63</v>
      </c>
      <c r="B19" s="54"/>
      <c r="C19" s="20"/>
      <c r="D19" s="18">
        <f>-'[1]FS consolidated  6мес.2014'!AE68</f>
        <v>944223</v>
      </c>
      <c r="E19" s="18"/>
      <c r="F19" s="21">
        <f>-'[1]FS consolidated  6мес.2014'!H68</f>
        <v>118771</v>
      </c>
      <c r="H19" s="17"/>
      <c r="I19" s="57"/>
      <c r="L19" s="2"/>
      <c r="M19" s="2"/>
      <c r="N19" s="60"/>
      <c r="O19" s="2"/>
      <c r="P19" s="60"/>
    </row>
    <row r="20" spans="1:16" ht="12.75">
      <c r="A20" s="17" t="s">
        <v>64</v>
      </c>
      <c r="B20" s="54">
        <v>28</v>
      </c>
      <c r="C20" s="20">
        <v>25</v>
      </c>
      <c r="D20" s="18">
        <f>-'[1]FS consolidated  6мес.2014'!AE69</f>
        <v>-857749</v>
      </c>
      <c r="E20" s="18"/>
      <c r="F20" s="21">
        <f>-'[1]FS consolidated  6мес.2014'!H69</f>
        <v>-236662</v>
      </c>
      <c r="H20" s="17"/>
      <c r="I20" s="57"/>
      <c r="L20" s="2"/>
      <c r="M20" s="2"/>
      <c r="N20" s="60"/>
      <c r="O20" s="2"/>
      <c r="P20" s="60"/>
    </row>
    <row r="21" spans="1:16" ht="12.75">
      <c r="A21" s="17" t="s">
        <v>65</v>
      </c>
      <c r="B21" s="54"/>
      <c r="C21" s="62"/>
      <c r="D21" s="18">
        <f>-'[1]FS consolidated  6мес.2014'!AE70</f>
        <v>-1285022</v>
      </c>
      <c r="E21" s="18"/>
      <c r="F21" s="21">
        <f>-'[1]FS consolidated  6мес.2014'!H70</f>
        <v>-1991</v>
      </c>
      <c r="H21" s="17"/>
      <c r="I21" s="57"/>
      <c r="L21" s="2"/>
      <c r="M21" s="2"/>
      <c r="N21" s="60"/>
      <c r="O21" s="2"/>
      <c r="P21" s="60"/>
    </row>
    <row r="22" spans="1:16" ht="12.75">
      <c r="A22" s="17" t="s">
        <v>66</v>
      </c>
      <c r="B22" s="14">
        <v>29</v>
      </c>
      <c r="C22" s="62">
        <v>26</v>
      </c>
      <c r="D22" s="18">
        <f>-'[1]FS consolidated  6мес.2014'!AE71</f>
        <v>150196</v>
      </c>
      <c r="E22" s="56"/>
      <c r="F22" s="21">
        <f>-'[1]FS consolidated  6мес.2014'!H71</f>
        <v>-2623</v>
      </c>
      <c r="H22" s="17"/>
      <c r="I22" s="57"/>
      <c r="L22" s="2"/>
      <c r="M22" s="2"/>
      <c r="N22" s="60"/>
      <c r="O22" s="2"/>
      <c r="P22" s="60"/>
    </row>
    <row r="23" spans="1:16" ht="12.75">
      <c r="A23" s="17"/>
      <c r="B23" s="14"/>
      <c r="C23" s="62"/>
      <c r="D23" s="18">
        <f>-'[1]FS consolidated  6мес.2014'!AE72</f>
        <v>0</v>
      </c>
      <c r="E23" s="56"/>
      <c r="F23" s="21"/>
      <c r="H23" s="59"/>
      <c r="I23" s="57"/>
      <c r="L23" s="2"/>
      <c r="M23" s="2"/>
      <c r="N23" s="60"/>
      <c r="O23" s="2"/>
      <c r="P23" s="60"/>
    </row>
    <row r="24" spans="1:16" ht="12.75">
      <c r="A24" s="17" t="s">
        <v>67</v>
      </c>
      <c r="B24" s="14"/>
      <c r="C24" s="62"/>
      <c r="D24" s="18">
        <f>SUM(D15:D23)</f>
        <v>12032184</v>
      </c>
      <c r="E24" s="18"/>
      <c r="F24" s="21">
        <f>SUM(F15:F23)</f>
        <v>13664061</v>
      </c>
      <c r="H24" s="17"/>
      <c r="I24" s="57"/>
      <c r="L24" s="2"/>
      <c r="M24" s="58"/>
      <c r="N24" s="60"/>
      <c r="O24" s="2"/>
      <c r="P24" s="60"/>
    </row>
    <row r="25" spans="1:16" ht="12.75">
      <c r="A25" s="17"/>
      <c r="B25" s="14"/>
      <c r="C25" s="62"/>
      <c r="D25" s="55"/>
      <c r="E25" s="56"/>
      <c r="F25" s="21"/>
      <c r="H25" s="17"/>
      <c r="I25" s="57"/>
      <c r="L25" s="2"/>
      <c r="M25" s="58"/>
      <c r="N25" s="2"/>
      <c r="O25" s="2"/>
      <c r="P25" s="2"/>
    </row>
    <row r="26" spans="1:16" ht="12.75">
      <c r="A26" s="17" t="s">
        <v>68</v>
      </c>
      <c r="B26" s="14">
        <v>16</v>
      </c>
      <c r="C26" s="62">
        <v>13</v>
      </c>
      <c r="D26" s="18">
        <f>-'[1]FS consolidated  6мес.2014'!AE75</f>
        <v>-2638079</v>
      </c>
      <c r="E26" s="56"/>
      <c r="F26" s="21">
        <f>-'[1]FS consolidated  6мес.2014'!H75</f>
        <v>-3817115</v>
      </c>
      <c r="H26" s="17"/>
      <c r="I26" s="57"/>
      <c r="L26" s="2"/>
      <c r="M26" s="58"/>
      <c r="N26" s="60"/>
      <c r="O26" s="2"/>
      <c r="P26" s="60"/>
    </row>
    <row r="27" spans="1:16" ht="12.75">
      <c r="A27" s="17"/>
      <c r="B27" s="14"/>
      <c r="C27" s="62"/>
      <c r="D27" s="63"/>
      <c r="E27" s="56"/>
      <c r="F27" s="21"/>
      <c r="H27" s="17"/>
      <c r="I27" s="57"/>
      <c r="L27" s="2"/>
      <c r="M27" s="58"/>
      <c r="N27" s="2"/>
      <c r="O27" s="2"/>
      <c r="P27" s="2"/>
    </row>
    <row r="28" spans="1:16" ht="12.75">
      <c r="A28" s="17" t="s">
        <v>69</v>
      </c>
      <c r="B28" s="14"/>
      <c r="C28" s="62"/>
      <c r="D28" s="18">
        <f>SUM(D24:D27)</f>
        <v>9394105</v>
      </c>
      <c r="E28" s="18"/>
      <c r="F28" s="21">
        <f>SUM(F24:F27)</f>
        <v>9846946</v>
      </c>
      <c r="H28" s="17"/>
      <c r="I28" s="57"/>
      <c r="L28" s="2"/>
      <c r="M28" s="58"/>
      <c r="N28" s="60"/>
      <c r="O28" s="2"/>
      <c r="P28" s="60"/>
    </row>
    <row r="29" spans="1:16" ht="12.75">
      <c r="A29" s="17"/>
      <c r="B29" s="14"/>
      <c r="C29" s="62"/>
      <c r="D29" s="55"/>
      <c r="E29" s="56"/>
      <c r="F29" s="21">
        <f>-'[1]FS consolidated  6мес.2014'!AE79</f>
        <v>0</v>
      </c>
      <c r="I29" s="57"/>
      <c r="L29" s="2"/>
      <c r="M29" s="58"/>
      <c r="N29" s="60"/>
      <c r="O29" s="2"/>
      <c r="P29" s="60"/>
    </row>
    <row r="30" spans="1:16" ht="12.75">
      <c r="A30" s="17"/>
      <c r="B30" s="14"/>
      <c r="C30" s="64"/>
      <c r="D30" s="63">
        <v>0</v>
      </c>
      <c r="E30" s="56"/>
      <c r="F30" s="21">
        <f>-'[1]FS consolidated  6мес.2014'!AE80</f>
        <v>0</v>
      </c>
      <c r="I30" s="57"/>
      <c r="L30" s="2"/>
      <c r="M30" s="58"/>
      <c r="N30" s="60"/>
      <c r="O30" s="2"/>
      <c r="P30" s="60"/>
    </row>
    <row r="31" spans="1:16" ht="12.75">
      <c r="A31" s="17"/>
      <c r="B31" s="65"/>
      <c r="C31" s="66"/>
      <c r="D31" s="55"/>
      <c r="E31" s="18"/>
      <c r="F31" s="21">
        <f>-'[1]FS consolidated  6мес.2014'!AE81</f>
        <v>0</v>
      </c>
      <c r="I31" s="57"/>
      <c r="L31" s="2"/>
      <c r="M31" s="2"/>
      <c r="N31" s="60"/>
      <c r="O31" s="2"/>
      <c r="P31" s="60"/>
    </row>
    <row r="32" spans="1:16" ht="12.75">
      <c r="A32" s="17" t="s">
        <v>70</v>
      </c>
      <c r="B32" s="5"/>
      <c r="C32" s="62"/>
      <c r="D32" s="18">
        <f>D28+D30</f>
        <v>9394105</v>
      </c>
      <c r="E32" s="18"/>
      <c r="F32" s="18">
        <f>F28+F30</f>
        <v>9846946</v>
      </c>
      <c r="I32" s="57"/>
      <c r="L32" s="2"/>
      <c r="M32" s="2"/>
      <c r="N32" s="60"/>
      <c r="O32" s="2"/>
      <c r="P32" s="60"/>
    </row>
    <row r="33" spans="1:9" ht="12.75">
      <c r="A33" s="17"/>
      <c r="B33" s="5"/>
      <c r="C33" s="62"/>
      <c r="D33" s="63"/>
      <c r="E33" s="6"/>
      <c r="F33" s="21"/>
      <c r="H33" s="60"/>
      <c r="I33" s="57"/>
    </row>
    <row r="34" spans="1:16" ht="12.75">
      <c r="A34" s="17" t="s">
        <v>71</v>
      </c>
      <c r="C34" s="62"/>
      <c r="D34" s="63"/>
      <c r="E34" s="6"/>
      <c r="I34" s="57"/>
      <c r="L34" s="2"/>
      <c r="M34" s="58"/>
      <c r="N34" s="60"/>
      <c r="O34" s="2"/>
      <c r="P34" s="60"/>
    </row>
    <row r="35" spans="1:9" ht="12.75">
      <c r="A35" s="17"/>
      <c r="B35" s="5"/>
      <c r="C35" s="62"/>
      <c r="D35" s="63"/>
      <c r="E35" s="6"/>
      <c r="F35" s="21"/>
      <c r="H35" s="60"/>
      <c r="I35" s="57"/>
    </row>
    <row r="36" spans="1:9" ht="12.75">
      <c r="A36" s="65" t="s">
        <v>72</v>
      </c>
      <c r="B36" s="14">
        <v>15</v>
      </c>
      <c r="C36" s="62">
        <v>12</v>
      </c>
      <c r="D36" s="18">
        <f>D32/8000</f>
        <v>1174.263125</v>
      </c>
      <c r="E36" s="18"/>
      <c r="F36" s="18">
        <f>F32/8000</f>
        <v>1230.86825</v>
      </c>
      <c r="I36" s="57"/>
    </row>
    <row r="37" spans="4:5" ht="12.75">
      <c r="D37" s="18"/>
      <c r="E37" s="6"/>
    </row>
    <row r="38" spans="4:5" ht="12.75">
      <c r="D38" s="18"/>
      <c r="E38" s="6"/>
    </row>
    <row r="39" spans="4:5" ht="12.75">
      <c r="D39" s="18"/>
      <c r="E39" s="6"/>
    </row>
    <row r="40" spans="4:5" ht="12.75">
      <c r="D40" s="18"/>
      <c r="E40" s="6"/>
    </row>
    <row r="41" spans="1:5" ht="12.75">
      <c r="A41" s="1" t="s">
        <v>44</v>
      </c>
      <c r="D41" s="18"/>
      <c r="E41" s="6"/>
    </row>
    <row r="42" spans="1:5" ht="12.75">
      <c r="A42" s="1"/>
      <c r="D42" s="18"/>
      <c r="E42" s="6"/>
    </row>
    <row r="43" spans="1:5" ht="12.75">
      <c r="A43" s="1"/>
      <c r="D43" s="18"/>
      <c r="E43" s="6"/>
    </row>
    <row r="44" spans="1:6" ht="12.75">
      <c r="A44" s="9"/>
      <c r="D44" s="18"/>
      <c r="E44" s="6"/>
      <c r="F44" s="36"/>
    </row>
    <row r="45" spans="1:6" ht="12.75">
      <c r="A45" s="46" t="s">
        <v>47</v>
      </c>
      <c r="B45" s="46"/>
      <c r="C45" s="46"/>
      <c r="D45" s="18"/>
      <c r="E45" s="6"/>
      <c r="F45" s="46" t="s">
        <v>48</v>
      </c>
    </row>
    <row r="46" spans="1:6" ht="12.75">
      <c r="A46" s="47" t="s">
        <v>49</v>
      </c>
      <c r="B46" s="30"/>
      <c r="C46" s="30"/>
      <c r="D46" s="18"/>
      <c r="E46" s="6"/>
      <c r="F46" s="46" t="s">
        <v>50</v>
      </c>
    </row>
    <row r="47" spans="1:5" ht="12.75">
      <c r="A47" s="47"/>
      <c r="B47" s="30"/>
      <c r="C47" s="30"/>
      <c r="D47" s="18"/>
      <c r="E47" s="6"/>
    </row>
    <row r="48" spans="1:19" ht="12.75">
      <c r="A48" s="17"/>
      <c r="D48" s="67"/>
      <c r="E48" s="6"/>
      <c r="F48" s="1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17"/>
      <c r="E49" s="6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17"/>
      <c r="E50" s="6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 t="s">
        <v>52</v>
      </c>
      <c r="E51" s="6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 t="s">
        <v>53</v>
      </c>
      <c r="E52" s="6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4" ht="12.75">
      <c r="B53" s="5"/>
      <c r="C53" s="5"/>
      <c r="D53" s="5"/>
    </row>
  </sheetData>
  <sheetProtection/>
  <mergeCells count="4">
    <mergeCell ref="G7:G9"/>
    <mergeCell ref="L9:L10"/>
    <mergeCell ref="M9:M10"/>
    <mergeCell ref="O9:O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40.8515625" style="2" customWidth="1"/>
    <col min="2" max="2" width="7.421875" style="2" hidden="1" customWidth="1"/>
    <col min="3" max="3" width="7.421875" style="2" customWidth="1"/>
    <col min="4" max="4" width="16.7109375" style="18" customWidth="1"/>
    <col min="5" max="5" width="4.8515625" style="18" customWidth="1"/>
    <col min="6" max="6" width="16.7109375" style="18" customWidth="1"/>
    <col min="7" max="7" width="3.7109375" style="18" customWidth="1"/>
    <col min="8" max="8" width="17.421875" style="18" bestFit="1" customWidth="1"/>
    <col min="9" max="9" width="11.8515625" style="2" bestFit="1" customWidth="1"/>
    <col min="10" max="10" width="10.28125" style="2" bestFit="1" customWidth="1"/>
    <col min="11" max="11" width="11.8515625" style="2" bestFit="1" customWidth="1"/>
    <col min="12" max="16384" width="9.140625" style="2" customWidth="1"/>
  </cols>
  <sheetData>
    <row r="1" spans="1:11" ht="12.75">
      <c r="A1" s="1" t="s">
        <v>0</v>
      </c>
      <c r="G1" s="6"/>
      <c r="H1" s="6"/>
      <c r="I1" s="5"/>
      <c r="J1" s="5"/>
      <c r="K1" s="5"/>
    </row>
    <row r="2" spans="1:11" ht="12.75">
      <c r="A2" s="1"/>
      <c r="G2" s="6"/>
      <c r="H2" s="6"/>
      <c r="I2" s="5"/>
      <c r="J2" s="5"/>
      <c r="K2" s="5"/>
    </row>
    <row r="3" spans="1:11" ht="12.75">
      <c r="A3" s="1" t="s">
        <v>73</v>
      </c>
      <c r="H3" s="48"/>
      <c r="J3" s="5"/>
      <c r="K3" s="5"/>
    </row>
    <row r="4" spans="1:14" ht="12.75">
      <c r="A4" s="1" t="s">
        <v>56</v>
      </c>
      <c r="G4" s="48"/>
      <c r="H4" s="48"/>
      <c r="J4" s="5"/>
      <c r="K4" s="5"/>
      <c r="L4" s="5"/>
      <c r="M4" s="5"/>
      <c r="N4" s="5"/>
    </row>
    <row r="5" spans="1:14" ht="12.75" hidden="1">
      <c r="A5" s="1" t="s">
        <v>74</v>
      </c>
      <c r="G5" s="48"/>
      <c r="H5" s="48"/>
      <c r="J5" s="5"/>
      <c r="K5" s="5"/>
      <c r="L5" s="5"/>
      <c r="M5" s="5"/>
      <c r="N5" s="5"/>
    </row>
    <row r="6" spans="1:14" ht="12.75">
      <c r="A6" s="1"/>
      <c r="G6" s="48"/>
      <c r="H6" s="48"/>
      <c r="I6" s="7"/>
      <c r="J6" s="5"/>
      <c r="K6" s="5"/>
      <c r="L6" s="5"/>
      <c r="M6" s="5"/>
      <c r="N6" s="5"/>
    </row>
    <row r="7" spans="1:14" ht="12.75">
      <c r="A7" s="1"/>
      <c r="H7" s="48"/>
      <c r="J7" s="5"/>
      <c r="K7" s="5"/>
      <c r="L7" s="5"/>
      <c r="M7" s="5"/>
      <c r="N7" s="5"/>
    </row>
    <row r="8" spans="1:14" ht="12.75">
      <c r="A8" s="8" t="s">
        <v>3</v>
      </c>
      <c r="B8" s="9"/>
      <c r="C8" s="9"/>
      <c r="D8" s="36"/>
      <c r="E8" s="36"/>
      <c r="F8" s="36"/>
      <c r="G8" s="36"/>
      <c r="H8" s="36"/>
      <c r="J8" s="5"/>
      <c r="K8" s="5"/>
      <c r="L8" s="5"/>
      <c r="M8" s="5"/>
      <c r="N8" s="5"/>
    </row>
    <row r="9" ht="12.75">
      <c r="A9" s="17"/>
    </row>
    <row r="10" spans="2:8" ht="26.25" customHeight="1">
      <c r="B10" s="68" t="s">
        <v>4</v>
      </c>
      <c r="C10" s="68" t="s">
        <v>4</v>
      </c>
      <c r="D10" s="69" t="s">
        <v>27</v>
      </c>
      <c r="E10" s="67"/>
      <c r="F10" s="69" t="s">
        <v>28</v>
      </c>
      <c r="G10" s="67"/>
      <c r="H10" s="69" t="s">
        <v>75</v>
      </c>
    </row>
    <row r="11" spans="2:8" ht="12.75">
      <c r="B11" s="70"/>
      <c r="C11" s="70"/>
      <c r="D11" s="71"/>
      <c r="F11" s="71"/>
      <c r="H11" s="71"/>
    </row>
    <row r="12" spans="1:9" ht="12.75">
      <c r="A12" s="72" t="s">
        <v>76</v>
      </c>
      <c r="B12" s="70"/>
      <c r="C12" s="70"/>
      <c r="D12" s="18">
        <v>80000</v>
      </c>
      <c r="F12" s="18">
        <v>29628395</v>
      </c>
      <c r="H12" s="18">
        <f>SUM(D12:G12)</f>
        <v>29708395</v>
      </c>
      <c r="I12" s="18"/>
    </row>
    <row r="13" spans="1:9" ht="6" customHeight="1">
      <c r="A13" s="72"/>
      <c r="B13" s="70"/>
      <c r="C13" s="70"/>
      <c r="F13" s="73"/>
      <c r="H13" s="6"/>
      <c r="I13" s="18"/>
    </row>
    <row r="14" spans="1:9" ht="12.75">
      <c r="A14" s="65" t="s">
        <v>77</v>
      </c>
      <c r="B14" s="70"/>
      <c r="C14" s="70"/>
      <c r="F14" s="71">
        <v>9580085</v>
      </c>
      <c r="H14" s="6">
        <f>SUM(D14:G14)</f>
        <v>9580085</v>
      </c>
      <c r="I14" s="18"/>
    </row>
    <row r="15" spans="1:9" ht="6" customHeight="1">
      <c r="A15" s="65"/>
      <c r="B15" s="70"/>
      <c r="C15" s="70"/>
      <c r="D15" s="71"/>
      <c r="F15" s="71"/>
      <c r="H15" s="6"/>
      <c r="I15" s="18"/>
    </row>
    <row r="16" spans="1:8" ht="12.75">
      <c r="A16" s="65" t="s">
        <v>78</v>
      </c>
      <c r="B16" s="70"/>
      <c r="C16" s="70"/>
      <c r="D16" s="71"/>
      <c r="F16" s="71">
        <f>SUM(F14)</f>
        <v>9580085</v>
      </c>
      <c r="G16" s="71">
        <f>SUM(G14)</f>
        <v>0</v>
      </c>
      <c r="H16" s="71">
        <f>SUM(H14)</f>
        <v>9580085</v>
      </c>
    </row>
    <row r="17" spans="1:8" ht="5.25" customHeight="1">
      <c r="A17" s="65"/>
      <c r="B17" s="70"/>
      <c r="C17" s="70"/>
      <c r="D17" s="71"/>
      <c r="F17" s="71"/>
      <c r="G17" s="71"/>
      <c r="H17" s="71"/>
    </row>
    <row r="18" spans="1:8" ht="12.75">
      <c r="A18" s="65" t="s">
        <v>79</v>
      </c>
      <c r="B18" s="70"/>
      <c r="C18" s="70"/>
      <c r="D18" s="71"/>
      <c r="F18" s="71">
        <v>-15855000</v>
      </c>
      <c r="H18" s="71">
        <f>SUM(D18:G18)</f>
        <v>-15855000</v>
      </c>
    </row>
    <row r="19" spans="1:8" ht="12.75">
      <c r="A19" s="59"/>
      <c r="B19" s="70"/>
      <c r="C19" s="70"/>
      <c r="D19" s="71"/>
      <c r="F19" s="71"/>
      <c r="H19" s="71"/>
    </row>
    <row r="20" spans="1:8" ht="13.5" thickBot="1">
      <c r="A20" s="72" t="s">
        <v>80</v>
      </c>
      <c r="B20" s="74"/>
      <c r="C20" s="74"/>
      <c r="D20" s="34">
        <f>D12+D14+D18</f>
        <v>80000</v>
      </c>
      <c r="F20" s="34">
        <f>F12+F14+F18</f>
        <v>23353480</v>
      </c>
      <c r="H20" s="34">
        <f>H12+H14+H18</f>
        <v>23433480</v>
      </c>
    </row>
    <row r="21" spans="1:8" ht="6" customHeight="1" thickTop="1">
      <c r="A21" s="72"/>
      <c r="B21" s="74"/>
      <c r="C21" s="74"/>
      <c r="D21" s="6"/>
      <c r="F21" s="6"/>
      <c r="H21" s="6"/>
    </row>
    <row r="22" spans="1:9" ht="12.75">
      <c r="A22" s="30" t="s">
        <v>81</v>
      </c>
      <c r="B22" s="74"/>
      <c r="C22" s="74"/>
      <c r="D22" s="18">
        <v>80000</v>
      </c>
      <c r="E22" s="67"/>
      <c r="F22" s="18">
        <f>'[1]FS consolidated  6мес.2014'!N91</f>
        <v>17680333</v>
      </c>
      <c r="G22" s="67"/>
      <c r="H22" s="18">
        <f aca="true" t="shared" si="0" ref="H22:H28">SUM(D22:G22)</f>
        <v>17760333</v>
      </c>
      <c r="I22" s="30"/>
    </row>
    <row r="23" spans="1:8" ht="6" customHeight="1">
      <c r="A23" s="70"/>
      <c r="B23" s="74"/>
      <c r="C23" s="74"/>
      <c r="F23" s="75"/>
      <c r="H23" s="75">
        <f t="shared" si="0"/>
        <v>0</v>
      </c>
    </row>
    <row r="24" spans="1:8" ht="12.75">
      <c r="A24" s="70" t="s">
        <v>77</v>
      </c>
      <c r="B24" s="74"/>
      <c r="C24" s="74"/>
      <c r="D24" s="76" t="s">
        <v>82</v>
      </c>
      <c r="F24" s="75">
        <f>'[1]FS consolidated  6мес.2014'!N92</f>
        <v>9394105</v>
      </c>
      <c r="H24" s="75">
        <f t="shared" si="0"/>
        <v>9394105</v>
      </c>
    </row>
    <row r="25" spans="1:7" ht="6" customHeight="1">
      <c r="A25" s="70"/>
      <c r="B25" s="74"/>
      <c r="C25" s="74"/>
      <c r="D25" s="76"/>
      <c r="F25" s="75"/>
      <c r="G25" s="75"/>
    </row>
    <row r="26" spans="1:8" ht="12.75">
      <c r="A26" s="70" t="s">
        <v>78</v>
      </c>
      <c r="B26" s="74"/>
      <c r="C26" s="74"/>
      <c r="D26" s="76" t="s">
        <v>82</v>
      </c>
      <c r="F26" s="75">
        <f>SUM(F24:F24)</f>
        <v>9394105</v>
      </c>
      <c r="G26" s="75"/>
      <c r="H26" s="18">
        <f t="shared" si="0"/>
        <v>9394105</v>
      </c>
    </row>
    <row r="27" spans="1:7" ht="6" customHeight="1">
      <c r="A27" s="70"/>
      <c r="B27" s="74"/>
      <c r="C27" s="74"/>
      <c r="D27" s="76"/>
      <c r="F27" s="75"/>
      <c r="G27" s="75"/>
    </row>
    <row r="28" spans="1:8" ht="12.75">
      <c r="A28" s="70" t="s">
        <v>79</v>
      </c>
      <c r="B28" s="74">
        <v>15</v>
      </c>
      <c r="C28" s="74">
        <v>12</v>
      </c>
      <c r="D28" s="77" t="s">
        <v>82</v>
      </c>
      <c r="F28" s="78">
        <f>'[1]FS consolidated  6мес.2014'!N94</f>
        <v>-17680000</v>
      </c>
      <c r="H28" s="36">
        <f t="shared" si="0"/>
        <v>-17680000</v>
      </c>
    </row>
    <row r="29" spans="2:8" ht="12.75">
      <c r="B29" s="74"/>
      <c r="C29" s="74"/>
      <c r="D29" s="75"/>
      <c r="E29" s="75"/>
      <c r="F29" s="75"/>
      <c r="G29" s="75"/>
      <c r="H29" s="75"/>
    </row>
    <row r="30" spans="1:8" ht="13.5" thickBot="1">
      <c r="A30" s="30" t="s">
        <v>83</v>
      </c>
      <c r="B30" s="74"/>
      <c r="C30" s="74"/>
      <c r="D30" s="34">
        <v>80000</v>
      </c>
      <c r="F30" s="34">
        <f>SUM(F25:F29)+F22</f>
        <v>9394438</v>
      </c>
      <c r="H30" s="34">
        <f>SUM(H25:H29)+H22</f>
        <v>9474438</v>
      </c>
    </row>
    <row r="31" spans="1:8" ht="13.5" hidden="1" thickTop="1">
      <c r="A31" s="30" t="s">
        <v>84</v>
      </c>
      <c r="B31" s="74"/>
      <c r="C31" s="74"/>
      <c r="D31" s="18">
        <v>80000</v>
      </c>
      <c r="F31" s="18" t="e">
        <f>#REF!</f>
        <v>#REF!</v>
      </c>
      <c r="H31" s="18" t="e">
        <f>SUM(D31:F31)</f>
        <v>#REF!</v>
      </c>
    </row>
    <row r="32" spans="2:3" ht="13.5" hidden="1" thickTop="1">
      <c r="B32" s="74"/>
      <c r="C32" s="74"/>
    </row>
    <row r="33" spans="1:8" ht="13.5" hidden="1" thickTop="1">
      <c r="A33" s="70" t="s">
        <v>69</v>
      </c>
      <c r="B33" s="74"/>
      <c r="C33" s="74"/>
      <c r="D33" s="18" t="s">
        <v>82</v>
      </c>
      <c r="F33" s="18" t="e">
        <f>#REF!</f>
        <v>#REF!</v>
      </c>
      <c r="H33" s="18" t="e">
        <f>F33</f>
        <v>#REF!</v>
      </c>
    </row>
    <row r="34" spans="1:8" ht="13.5" hidden="1" thickTop="1">
      <c r="A34" s="70" t="s">
        <v>85</v>
      </c>
      <c r="B34" s="74"/>
      <c r="C34" s="74"/>
      <c r="D34" s="18" t="s">
        <v>82</v>
      </c>
      <c r="F34" s="18">
        <v>0</v>
      </c>
      <c r="H34" s="18">
        <v>0</v>
      </c>
    </row>
    <row r="35" spans="1:3" ht="13.5" hidden="1" thickTop="1">
      <c r="A35" s="70"/>
      <c r="B35" s="74"/>
      <c r="C35" s="74"/>
    </row>
    <row r="36" spans="1:8" ht="13.5" hidden="1" thickTop="1">
      <c r="A36" s="70" t="s">
        <v>78</v>
      </c>
      <c r="B36" s="74"/>
      <c r="C36" s="74"/>
      <c r="D36" s="18" t="s">
        <v>82</v>
      </c>
      <c r="F36" s="18" t="e">
        <f>F33</f>
        <v>#REF!</v>
      </c>
      <c r="H36" s="18" t="e">
        <f>H33</f>
        <v>#REF!</v>
      </c>
    </row>
    <row r="37" spans="1:3" ht="13.5" hidden="1" thickTop="1">
      <c r="A37" s="70"/>
      <c r="B37" s="74"/>
      <c r="C37" s="74"/>
    </row>
    <row r="38" spans="1:8" ht="13.5" hidden="1" thickTop="1">
      <c r="A38" s="70" t="s">
        <v>79</v>
      </c>
      <c r="B38" s="74">
        <v>15</v>
      </c>
      <c r="C38" s="74"/>
      <c r="D38" s="18" t="s">
        <v>82</v>
      </c>
      <c r="F38" s="18" t="e">
        <f>#REF!</f>
        <v>#REF!</v>
      </c>
      <c r="H38" s="18" t="e">
        <f>F38</f>
        <v>#REF!</v>
      </c>
    </row>
    <row r="39" spans="2:3" ht="13.5" hidden="1" thickTop="1">
      <c r="B39" s="74"/>
      <c r="C39" s="74"/>
    </row>
    <row r="40" spans="1:8" ht="13.5" hidden="1" thickTop="1">
      <c r="A40" s="30" t="s">
        <v>86</v>
      </c>
      <c r="B40" s="74"/>
      <c r="C40" s="74"/>
      <c r="D40" s="18">
        <v>80000</v>
      </c>
      <c r="F40" s="18" t="e">
        <f>SUM(F36:F39)+F31</f>
        <v>#REF!</v>
      </c>
      <c r="H40" s="18" t="e">
        <f>SUM(H36:H39)+H31</f>
        <v>#REF!</v>
      </c>
    </row>
    <row r="41" spans="1:3" ht="13.5" hidden="1" thickTop="1">
      <c r="A41" s="40"/>
      <c r="B41" s="74"/>
      <c r="C41" s="74"/>
    </row>
    <row r="42" spans="1:3" ht="13.5" thickTop="1">
      <c r="A42" s="40"/>
      <c r="B42" s="74"/>
      <c r="C42" s="74"/>
    </row>
    <row r="43" spans="1:7" ht="12.75">
      <c r="A43" s="1" t="s">
        <v>44</v>
      </c>
      <c r="B43" s="13"/>
      <c r="C43" s="13"/>
      <c r="G43" s="6"/>
    </row>
    <row r="44" spans="1:7" ht="12.75">
      <c r="A44" s="1"/>
      <c r="B44" s="13"/>
      <c r="C44" s="13"/>
      <c r="G44" s="6"/>
    </row>
    <row r="45" spans="1:7" ht="12.75">
      <c r="A45" s="1"/>
      <c r="B45" s="13"/>
      <c r="C45" s="13"/>
      <c r="G45" s="6"/>
    </row>
    <row r="46" spans="1:7" ht="12.75">
      <c r="A46" s="30" t="s">
        <v>45</v>
      </c>
      <c r="B46" s="30"/>
      <c r="C46" s="30"/>
      <c r="D46" s="44" t="s">
        <v>46</v>
      </c>
      <c r="E46" s="68"/>
      <c r="F46" s="68"/>
      <c r="G46" s="68"/>
    </row>
    <row r="47" spans="1:7" ht="12.75">
      <c r="A47" s="46" t="s">
        <v>47</v>
      </c>
      <c r="B47" s="46"/>
      <c r="C47" s="46"/>
      <c r="D47" s="46" t="s">
        <v>48</v>
      </c>
      <c r="E47" s="68"/>
      <c r="F47" s="68"/>
      <c r="G47" s="68"/>
    </row>
    <row r="48" spans="1:8" ht="12.75">
      <c r="A48" s="47" t="s">
        <v>49</v>
      </c>
      <c r="B48" s="30"/>
      <c r="C48" s="30"/>
      <c r="D48" s="46" t="s">
        <v>50</v>
      </c>
      <c r="E48" s="68"/>
      <c r="F48" s="68"/>
      <c r="G48" s="68"/>
      <c r="H48" s="6"/>
    </row>
    <row r="49" spans="1:8" ht="12.75">
      <c r="A49" s="47"/>
      <c r="B49" s="30"/>
      <c r="C49" s="30"/>
      <c r="D49" s="30"/>
      <c r="E49" s="68"/>
      <c r="F49" s="68"/>
      <c r="G49" s="68"/>
      <c r="H49" s="6"/>
    </row>
    <row r="50" spans="1:8" ht="12.75">
      <c r="A50" s="17"/>
      <c r="D50" s="2"/>
      <c r="G50" s="6"/>
      <c r="H50" s="6"/>
    </row>
    <row r="51" spans="1:8" ht="12.75">
      <c r="A51" s="17"/>
      <c r="D51" s="2"/>
      <c r="G51" s="6"/>
      <c r="H51" s="6"/>
    </row>
    <row r="52" spans="1:8" ht="12.75">
      <c r="A52" s="2" t="s">
        <v>52</v>
      </c>
      <c r="G52" s="6"/>
      <c r="H52" s="6"/>
    </row>
    <row r="53" spans="1:8" ht="12.75">
      <c r="A53" s="2" t="s">
        <v>53</v>
      </c>
      <c r="G53" s="6"/>
      <c r="H53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79"/>
  <sheetViews>
    <sheetView view="pageBreakPreview" zoomScaleSheetLayoutView="100" zoomScalePageLayoutView="0" workbookViewId="0" topLeftCell="A5">
      <selection activeCell="C17" sqref="C17"/>
    </sheetView>
  </sheetViews>
  <sheetFormatPr defaultColWidth="9.140625" defaultRowHeight="15"/>
  <cols>
    <col min="1" max="1" width="35.421875" style="2" customWidth="1"/>
    <col min="2" max="2" width="6.421875" style="2" hidden="1" customWidth="1"/>
    <col min="3" max="3" width="7.140625" style="2" customWidth="1"/>
    <col min="4" max="4" width="16.57421875" style="18" customWidth="1"/>
    <col min="5" max="5" width="1.7109375" style="18" customWidth="1"/>
    <col min="6" max="6" width="16.8515625" style="18" bestFit="1" customWidth="1"/>
    <col min="7" max="7" width="9.140625" style="2" customWidth="1"/>
    <col min="8" max="8" width="47.140625" style="80" customWidth="1"/>
    <col min="9" max="10" width="12.28125" style="80" bestFit="1" customWidth="1"/>
    <col min="11" max="16384" width="9.140625" style="2" customWidth="1"/>
  </cols>
  <sheetData>
    <row r="1" spans="1:9" ht="12.75">
      <c r="A1" s="1" t="s">
        <v>0</v>
      </c>
      <c r="G1" s="6"/>
      <c r="H1" s="79"/>
      <c r="I1" s="79"/>
    </row>
    <row r="2" spans="1:9" ht="12.75">
      <c r="A2" s="1"/>
      <c r="G2" s="6"/>
      <c r="H2" s="79"/>
      <c r="I2" s="79"/>
    </row>
    <row r="3" spans="1:9" ht="12.75">
      <c r="A3" s="1" t="s">
        <v>87</v>
      </c>
      <c r="H3" s="81"/>
      <c r="I3" s="81"/>
    </row>
    <row r="4" spans="1:13" ht="12.75" hidden="1">
      <c r="A4" s="1" t="s">
        <v>74</v>
      </c>
      <c r="G4" s="7"/>
      <c r="H4" s="81"/>
      <c r="I4" s="81"/>
      <c r="K4" s="5"/>
      <c r="L4" s="5"/>
      <c r="M4" s="5"/>
    </row>
    <row r="5" spans="1:13" ht="12.75">
      <c r="A5" s="1" t="s">
        <v>56</v>
      </c>
      <c r="G5" s="7"/>
      <c r="H5" s="81"/>
      <c r="I5" s="81"/>
      <c r="K5" s="5"/>
      <c r="L5" s="5"/>
      <c r="M5" s="5"/>
    </row>
    <row r="6" spans="1:13" ht="12.75">
      <c r="A6" s="1"/>
      <c r="G6" s="7"/>
      <c r="H6" s="81"/>
      <c r="I6" s="81"/>
      <c r="K6" s="5"/>
      <c r="L6" s="5"/>
      <c r="M6" s="5"/>
    </row>
    <row r="7" spans="1:13" ht="12.75">
      <c r="A7" s="1"/>
      <c r="H7" s="81"/>
      <c r="I7" s="81"/>
      <c r="K7" s="5"/>
      <c r="L7" s="5"/>
      <c r="M7" s="5"/>
    </row>
    <row r="8" spans="1:13" ht="12.75">
      <c r="A8" s="8" t="s">
        <v>3</v>
      </c>
      <c r="B8" s="9"/>
      <c r="C8" s="9"/>
      <c r="D8" s="36"/>
      <c r="E8" s="36"/>
      <c r="F8" s="36"/>
      <c r="H8" s="79"/>
      <c r="I8" s="79"/>
      <c r="K8" s="5"/>
      <c r="L8" s="5"/>
      <c r="M8" s="5"/>
    </row>
    <row r="9" spans="1:6" ht="25.5">
      <c r="A9" s="11"/>
      <c r="B9" s="12" t="s">
        <v>4</v>
      </c>
      <c r="C9" s="12" t="s">
        <v>4</v>
      </c>
      <c r="D9" s="82" t="s">
        <v>88</v>
      </c>
      <c r="E9" s="82"/>
      <c r="F9" s="82" t="s">
        <v>89</v>
      </c>
    </row>
    <row r="10" spans="1:6" ht="12.75">
      <c r="A10" s="70" t="s">
        <v>90</v>
      </c>
      <c r="B10" s="13"/>
      <c r="C10" s="83"/>
      <c r="D10" s="67"/>
      <c r="E10" s="67"/>
      <c r="F10" s="67"/>
    </row>
    <row r="11" spans="1:9" ht="12.75">
      <c r="A11" s="70" t="s">
        <v>67</v>
      </c>
      <c r="B11" s="74"/>
      <c r="C11" s="15"/>
      <c r="D11" s="18">
        <f>'[1]Cash flow 6 мес.2014'!AD9</f>
        <v>12032184</v>
      </c>
      <c r="F11" s="18">
        <f>'[1]Cash flow 6 мес.2014'!AI9</f>
        <v>13664061</v>
      </c>
      <c r="H11" s="51"/>
      <c r="I11" s="51"/>
    </row>
    <row r="12" spans="1:10" ht="12.75">
      <c r="A12" s="70" t="s">
        <v>91</v>
      </c>
      <c r="B12" s="74"/>
      <c r="C12" s="15"/>
      <c r="H12" s="51"/>
      <c r="I12" s="51"/>
      <c r="J12" s="79"/>
    </row>
    <row r="13" spans="1:10" ht="25.5">
      <c r="A13" s="84" t="s">
        <v>92</v>
      </c>
      <c r="B13" s="54" t="s">
        <v>93</v>
      </c>
      <c r="C13" s="20" t="s">
        <v>133</v>
      </c>
      <c r="D13" s="18">
        <f>'[1]Cash flow 6 мес.2014'!AE11</f>
        <v>1948413.21758</v>
      </c>
      <c r="F13" s="48">
        <f>'[1]Cash flow 6 мес.2014'!AI11</f>
        <v>2156964</v>
      </c>
      <c r="H13" s="51"/>
      <c r="I13" s="51"/>
      <c r="J13" s="79"/>
    </row>
    <row r="14" spans="1:10" ht="38.25">
      <c r="A14" s="84" t="s">
        <v>94</v>
      </c>
      <c r="B14" s="54">
        <v>29</v>
      </c>
      <c r="C14" s="20">
        <v>26</v>
      </c>
      <c r="D14" s="18">
        <f>'[1]Cash flow 6 мес.2014'!AD12</f>
        <v>35838</v>
      </c>
      <c r="F14" s="18">
        <f>'[1]Cash flow 6 мес.2014'!AI12</f>
        <v>616</v>
      </c>
      <c r="H14" s="51"/>
      <c r="I14" s="51"/>
      <c r="J14" s="79"/>
    </row>
    <row r="15" spans="1:10" ht="12.75">
      <c r="A15" s="84" t="s">
        <v>95</v>
      </c>
      <c r="B15" s="54"/>
      <c r="C15" s="20"/>
      <c r="D15" s="18">
        <f>'[1]Cash flow 6 мес.2014'!AD16</f>
        <v>1285022</v>
      </c>
      <c r="F15" s="18">
        <f>'[1]Cash flow 6 мес.2014'!AI16</f>
        <v>1991</v>
      </c>
      <c r="H15" s="51"/>
      <c r="I15" s="51"/>
      <c r="J15" s="79"/>
    </row>
    <row r="16" spans="1:11" ht="12.75">
      <c r="A16" s="84" t="s">
        <v>64</v>
      </c>
      <c r="B16" s="54">
        <v>28</v>
      </c>
      <c r="C16" s="85">
        <v>25</v>
      </c>
      <c r="D16" s="18">
        <f>'[1]Cash flow 6 мес.2014'!AD14</f>
        <v>857749</v>
      </c>
      <c r="F16" s="18">
        <f>'[1]Cash flow 6 мес.2014'!AI14</f>
        <v>236662</v>
      </c>
      <c r="H16" s="51"/>
      <c r="I16" s="51"/>
      <c r="J16" s="79"/>
      <c r="K16" s="18"/>
    </row>
    <row r="17" spans="1:11" ht="12.75">
      <c r="A17" s="84" t="s">
        <v>63</v>
      </c>
      <c r="B17" s="74"/>
      <c r="C17" s="20"/>
      <c r="D17" s="18">
        <f>'[1]Cash flow 6 мес.2014'!AD15</f>
        <v>-944223</v>
      </c>
      <c r="F17" s="18">
        <f>'[1]Cash flow 6 мес.2014'!AI15</f>
        <v>-118771</v>
      </c>
      <c r="H17" s="51"/>
      <c r="I17" s="51"/>
      <c r="J17" s="79"/>
      <c r="K17" s="18"/>
    </row>
    <row r="18" spans="1:10" ht="12.75">
      <c r="A18" s="2" t="s">
        <v>96</v>
      </c>
      <c r="B18" s="74"/>
      <c r="C18" s="20"/>
      <c r="D18" s="18">
        <f>'[1]Cash flow 6 мес.2014'!AD18</f>
        <v>0</v>
      </c>
      <c r="F18" s="6"/>
      <c r="H18" s="51"/>
      <c r="I18" s="51"/>
      <c r="J18" s="79"/>
    </row>
    <row r="19" spans="1:10" ht="39" thickBot="1">
      <c r="A19" s="70" t="s">
        <v>97</v>
      </c>
      <c r="B19" s="74"/>
      <c r="C19" s="20"/>
      <c r="D19" s="34">
        <f>SUM(D11:D18)</f>
        <v>15214983.21758</v>
      </c>
      <c r="E19" s="6"/>
      <c r="F19" s="34">
        <f>SUM(F11:F18)</f>
        <v>15941523</v>
      </c>
      <c r="H19" s="51"/>
      <c r="I19" s="51"/>
      <c r="J19" s="79"/>
    </row>
    <row r="20" spans="1:10" ht="13.5" thickTop="1">
      <c r="A20" s="70"/>
      <c r="B20" s="74"/>
      <c r="C20" s="62"/>
      <c r="J20" s="79"/>
    </row>
    <row r="21" spans="1:9" ht="12.75">
      <c r="A21" s="70" t="s">
        <v>98</v>
      </c>
      <c r="B21" s="74"/>
      <c r="C21" s="62"/>
      <c r="H21" s="51"/>
      <c r="I21" s="51"/>
    </row>
    <row r="22" spans="1:10" ht="36.75" customHeight="1">
      <c r="A22" s="84" t="s">
        <v>99</v>
      </c>
      <c r="B22" s="74"/>
      <c r="C22" s="62"/>
      <c r="D22" s="18">
        <f>'[1]Cash flow 6 мес.2014'!AD23</f>
        <v>-2022498</v>
      </c>
      <c r="F22" s="48">
        <f>'[1]Cash flow 6 мес.2014'!AI23</f>
        <v>3071670</v>
      </c>
      <c r="H22" s="51"/>
      <c r="I22" s="51"/>
      <c r="J22" s="79"/>
    </row>
    <row r="23" spans="1:10" ht="12.75">
      <c r="A23" s="84" t="s">
        <v>100</v>
      </c>
      <c r="B23" s="74"/>
      <c r="C23" s="62"/>
      <c r="D23" s="18">
        <f>'[1]Cash flow 6 мес.2014'!AD24</f>
        <v>481944</v>
      </c>
      <c r="F23" s="48">
        <f>'[1]Cash flow 6 мес.2014'!AI24</f>
        <v>1857743</v>
      </c>
      <c r="H23" s="51"/>
      <c r="I23" s="51"/>
      <c r="J23" s="79"/>
    </row>
    <row r="24" spans="1:10" ht="25.5">
      <c r="A24" s="84" t="s">
        <v>101</v>
      </c>
      <c r="B24" s="74"/>
      <c r="C24" s="62"/>
      <c r="D24" s="18">
        <f>'[1]Cash flow 6 мес.2014'!AD25</f>
        <v>-220884</v>
      </c>
      <c r="F24" s="86">
        <f>'[1]Cash flow 6 мес.2014'!AI25</f>
        <v>-109510</v>
      </c>
      <c r="H24" s="51"/>
      <c r="I24" s="2"/>
      <c r="J24" s="79"/>
    </row>
    <row r="25" spans="1:10" ht="25.5">
      <c r="A25" s="84" t="s">
        <v>102</v>
      </c>
      <c r="B25" s="74"/>
      <c r="C25" s="62"/>
      <c r="D25" s="18">
        <f>'[1]Cash flow 6 мес.2014'!AD26</f>
        <v>-3125</v>
      </c>
      <c r="F25" s="86">
        <f>'[1]Cash flow 6 мес.2014'!AI26</f>
        <v>4415</v>
      </c>
      <c r="H25" s="51"/>
      <c r="I25" s="51"/>
      <c r="J25" s="79"/>
    </row>
    <row r="26" spans="1:10" ht="25.5">
      <c r="A26" s="84" t="s">
        <v>103</v>
      </c>
      <c r="B26" s="74"/>
      <c r="C26" s="62"/>
      <c r="D26" s="18">
        <f>'[1]Cash flow 6 мес.2014'!AD27</f>
        <v>-350531</v>
      </c>
      <c r="F26" s="18">
        <f>'[1]Cash flow 6 мес.2014'!AI27</f>
        <v>-153902</v>
      </c>
      <c r="H26" s="51"/>
      <c r="I26" s="51"/>
      <c r="J26" s="79"/>
    </row>
    <row r="27" spans="1:10" ht="38.25">
      <c r="A27" s="84" t="s">
        <v>104</v>
      </c>
      <c r="B27" s="74"/>
      <c r="C27" s="62"/>
      <c r="D27" s="18">
        <f>'[1]Cash flow 6 мес.2014'!AD28</f>
        <v>-293750</v>
      </c>
      <c r="F27" s="18">
        <f>'[1]Cash flow 6 мес.2014'!AI28</f>
        <v>190407</v>
      </c>
      <c r="H27" s="51"/>
      <c r="I27" s="51"/>
      <c r="J27" s="79"/>
    </row>
    <row r="28" spans="1:10" ht="12.75">
      <c r="A28" s="84" t="s">
        <v>105</v>
      </c>
      <c r="B28" s="74"/>
      <c r="C28" s="62"/>
      <c r="D28" s="18">
        <f>'[1]Cash flow 6 мес.2014'!AD29</f>
        <v>-1441387</v>
      </c>
      <c r="F28" s="6">
        <v>0</v>
      </c>
      <c r="H28" s="51"/>
      <c r="I28" s="51"/>
      <c r="J28" s="79"/>
    </row>
    <row r="29" spans="1:10" ht="12.75">
      <c r="A29" s="84" t="s">
        <v>106</v>
      </c>
      <c r="B29" s="74"/>
      <c r="C29" s="62"/>
      <c r="D29" s="6">
        <f>'[1]Cash flow 6 мес.2014'!AD30</f>
        <v>3093431</v>
      </c>
      <c r="F29" s="6">
        <f>'[1]Cash flow 6 мес.2014'!AI30</f>
        <v>3398125</v>
      </c>
      <c r="J29" s="79"/>
    </row>
    <row r="30" spans="1:3" ht="12.75">
      <c r="A30" s="70"/>
      <c r="B30" s="74"/>
      <c r="C30" s="62"/>
    </row>
    <row r="31" spans="1:10" ht="26.25" thickBot="1">
      <c r="A31" s="70" t="s">
        <v>107</v>
      </c>
      <c r="B31" s="74"/>
      <c r="C31" s="62"/>
      <c r="D31" s="34">
        <f>SUM(D19:D30)</f>
        <v>14458183.21758</v>
      </c>
      <c r="E31" s="18">
        <f>SUM(E19:E30)</f>
        <v>0</v>
      </c>
      <c r="F31" s="34">
        <f>SUM(F19:F30)</f>
        <v>24200471</v>
      </c>
      <c r="H31" s="51"/>
      <c r="I31" s="51"/>
      <c r="J31" s="79"/>
    </row>
    <row r="32" spans="1:9" ht="13.5" thickTop="1">
      <c r="A32" s="70"/>
      <c r="B32" s="74"/>
      <c r="C32" s="62"/>
      <c r="H32" s="2"/>
      <c r="I32" s="51"/>
    </row>
    <row r="33" spans="1:10" ht="12.75">
      <c r="A33" s="84" t="s">
        <v>108</v>
      </c>
      <c r="B33" s="74"/>
      <c r="C33" s="74"/>
      <c r="D33" s="18">
        <f>'[1]Cash flow 6 мес.2014'!AD35</f>
        <v>-6443057</v>
      </c>
      <c r="F33" s="18">
        <f>'[1]Cash flow 6 мес.2014'!AI35</f>
        <v>-5810828</v>
      </c>
      <c r="H33" s="51"/>
      <c r="I33" s="51"/>
      <c r="J33" s="79"/>
    </row>
    <row r="34" spans="1:10" ht="12.75">
      <c r="A34" s="84" t="s">
        <v>109</v>
      </c>
      <c r="B34" s="74"/>
      <c r="C34" s="62"/>
      <c r="D34" s="18">
        <f>'[1]Cash flow 6 мес.2014'!AD36</f>
        <v>-1140753</v>
      </c>
      <c r="F34" s="18">
        <f>'[1]Cash flow 6 мес.2014'!AI36</f>
        <v>-434634</v>
      </c>
      <c r="H34" s="51"/>
      <c r="I34" s="51"/>
      <c r="J34" s="79"/>
    </row>
    <row r="35" spans="1:10" ht="12.75">
      <c r="A35" s="84" t="s">
        <v>110</v>
      </c>
      <c r="B35" s="74">
        <v>17</v>
      </c>
      <c r="C35" s="62">
        <v>14</v>
      </c>
      <c r="D35" s="6">
        <f>'[1]Cash flow 6 мес.2014'!AD37</f>
        <v>-792315</v>
      </c>
      <c r="F35" s="6">
        <f>'[1]Cash flow 6 мес.2014'!AI37</f>
        <v>-150354</v>
      </c>
      <c r="H35" s="51"/>
      <c r="I35" s="51"/>
      <c r="J35" s="79"/>
    </row>
    <row r="36" spans="1:9" ht="12.75">
      <c r="A36" s="84"/>
      <c r="B36" s="74"/>
      <c r="C36" s="66"/>
      <c r="H36" s="2"/>
      <c r="I36" s="51"/>
    </row>
    <row r="37" spans="1:10" ht="26.25" thickBot="1">
      <c r="A37" s="84" t="s">
        <v>111</v>
      </c>
      <c r="B37" s="74"/>
      <c r="C37" s="62"/>
      <c r="D37" s="34">
        <f>SUM(D30:D35)</f>
        <v>6082058.21758</v>
      </c>
      <c r="E37" s="18">
        <f>SUM(E30:E35)</f>
        <v>0</v>
      </c>
      <c r="F37" s="34">
        <f>SUM(F30:F35)</f>
        <v>17804655</v>
      </c>
      <c r="H37" s="51"/>
      <c r="I37" s="51"/>
      <c r="J37" s="79"/>
    </row>
    <row r="38" spans="1:10" ht="13.5" thickTop="1">
      <c r="A38" s="70"/>
      <c r="B38" s="74"/>
      <c r="C38" s="74"/>
      <c r="J38" s="79"/>
    </row>
    <row r="39" spans="1:5" ht="12.75">
      <c r="A39" s="70" t="s">
        <v>112</v>
      </c>
      <c r="B39" s="13"/>
      <c r="C39" s="74"/>
      <c r="D39" s="67"/>
      <c r="E39" s="67"/>
    </row>
    <row r="40" spans="1:10" ht="25.5">
      <c r="A40" s="84" t="s">
        <v>113</v>
      </c>
      <c r="B40" s="74"/>
      <c r="C40" s="74"/>
      <c r="D40" s="18">
        <f>'[1]Cash flow 6 мес.2014'!AD42</f>
        <v>2306</v>
      </c>
      <c r="F40" s="18">
        <f>'[1]Cash flow 6 мес.2014'!AI42</f>
        <v>-1960</v>
      </c>
      <c r="H40" s="2"/>
      <c r="I40" s="51"/>
      <c r="J40" s="79"/>
    </row>
    <row r="41" spans="1:10" ht="12.75">
      <c r="A41" s="84" t="s">
        <v>114</v>
      </c>
      <c r="B41" s="74">
        <v>4</v>
      </c>
      <c r="C41" s="62">
        <v>1</v>
      </c>
      <c r="D41" s="18">
        <f>'[1]Cash flow 6 мес.2014'!AD43</f>
        <v>-3080</v>
      </c>
      <c r="F41" s="18">
        <f>'[1]Cash flow 6 мес.2014'!AI43</f>
        <v>-11218</v>
      </c>
      <c r="H41" s="2"/>
      <c r="I41" s="2"/>
      <c r="J41" s="79"/>
    </row>
    <row r="42" spans="1:10" ht="12.75">
      <c r="A42" s="84" t="s">
        <v>115</v>
      </c>
      <c r="B42" s="74">
        <v>5</v>
      </c>
      <c r="C42" s="62">
        <v>2</v>
      </c>
      <c r="D42" s="18">
        <f>'[1]Cash flow 6 мес.2014'!AD44</f>
        <v>-90574</v>
      </c>
      <c r="F42" s="18">
        <f>'[1]Cash flow 6 мес.2014'!AI44</f>
        <v>-51185</v>
      </c>
      <c r="H42" s="51"/>
      <c r="I42" s="51"/>
      <c r="J42" s="79"/>
    </row>
    <row r="43" spans="1:10" ht="25.5">
      <c r="A43" s="84" t="s">
        <v>116</v>
      </c>
      <c r="B43" s="74">
        <v>6</v>
      </c>
      <c r="C43" s="20">
        <v>3</v>
      </c>
      <c r="D43" s="18">
        <f>'[1]Cash flow 6 мес.2014'!AD45</f>
        <v>-2503349</v>
      </c>
      <c r="F43" s="18">
        <f>'[1]Cash flow 6 мес.2014'!AI45</f>
        <v>-2652892</v>
      </c>
      <c r="H43" s="51"/>
      <c r="I43" s="51"/>
      <c r="J43" s="79"/>
    </row>
    <row r="44" spans="1:10" ht="12.75">
      <c r="A44" s="84" t="s">
        <v>117</v>
      </c>
      <c r="B44" s="74"/>
      <c r="C44" s="62"/>
      <c r="D44" s="18">
        <f>'[1]Cash flow 6 мес.2014'!AD46</f>
        <v>-1563</v>
      </c>
      <c r="F44" s="18">
        <f>'[1]Cash flow 6 мес.2014'!AI46</f>
        <v>-3922</v>
      </c>
      <c r="H44" s="51"/>
      <c r="I44" s="51"/>
      <c r="J44" s="79"/>
    </row>
    <row r="45" spans="1:10" ht="25.5">
      <c r="A45" s="84" t="s">
        <v>118</v>
      </c>
      <c r="B45" s="74"/>
      <c r="C45" s="87"/>
      <c r="D45" s="18">
        <f>'[1]Cash flow 6 мес.2014'!AD47</f>
        <v>51733</v>
      </c>
      <c r="F45" s="6">
        <f>'[1]Cash flow 6 мес.2014'!AI47</f>
        <v>0</v>
      </c>
      <c r="H45" s="51"/>
      <c r="I45" s="51"/>
      <c r="J45" s="79"/>
    </row>
    <row r="46" spans="1:10" ht="25.5">
      <c r="A46" s="84" t="s">
        <v>119</v>
      </c>
      <c r="B46" s="74"/>
      <c r="C46" s="87"/>
      <c r="D46" s="6">
        <f>'[1]Cash flow 6 мес.2014'!AD48</f>
        <v>-12390</v>
      </c>
      <c r="F46" s="6">
        <f>'[1]Cash flow 6 мес.2014'!AI48</f>
        <v>-4953</v>
      </c>
      <c r="H46" s="51"/>
      <c r="I46" s="51"/>
      <c r="J46" s="79"/>
    </row>
    <row r="47" spans="1:10" ht="12.75">
      <c r="A47" s="84"/>
      <c r="B47" s="74"/>
      <c r="C47" s="87"/>
      <c r="H47" s="51"/>
      <c r="I47" s="51"/>
      <c r="J47" s="79"/>
    </row>
    <row r="48" spans="1:10" ht="39" thickBot="1">
      <c r="A48" s="84" t="s">
        <v>120</v>
      </c>
      <c r="B48" s="74"/>
      <c r="C48" s="87"/>
      <c r="D48" s="34">
        <f>SUM(D40:D46)</f>
        <v>-2556917</v>
      </c>
      <c r="F48" s="34">
        <f>SUM(F40:F46)</f>
        <v>-2726130</v>
      </c>
      <c r="H48" s="51"/>
      <c r="I48" s="51"/>
      <c r="J48" s="79"/>
    </row>
    <row r="49" spans="1:9" ht="13.5" thickTop="1">
      <c r="A49" s="70"/>
      <c r="C49" s="74"/>
      <c r="H49" s="2"/>
      <c r="I49" s="51"/>
    </row>
    <row r="50" spans="1:9" ht="12.75">
      <c r="A50" s="70"/>
      <c r="C50" s="87"/>
      <c r="H50" s="51"/>
      <c r="I50" s="51"/>
    </row>
    <row r="51" spans="1:10" ht="25.5">
      <c r="A51" s="12"/>
      <c r="B51" s="12" t="s">
        <v>4</v>
      </c>
      <c r="C51" s="12" t="s">
        <v>4</v>
      </c>
      <c r="D51" s="53" t="s">
        <v>88</v>
      </c>
      <c r="E51" s="82"/>
      <c r="F51" s="53" t="s">
        <v>89</v>
      </c>
      <c r="H51" s="2"/>
      <c r="I51" s="51"/>
      <c r="J51" s="79"/>
    </row>
    <row r="52" spans="1:10" ht="12.75">
      <c r="A52" s="70" t="s">
        <v>121</v>
      </c>
      <c r="B52" s="30"/>
      <c r="C52" s="88"/>
      <c r="D52" s="67"/>
      <c r="E52" s="67"/>
      <c r="F52" s="67"/>
      <c r="H52" s="2"/>
      <c r="I52" s="2"/>
      <c r="J52" s="79"/>
    </row>
    <row r="53" spans="1:10" ht="12.75">
      <c r="A53" s="25" t="s">
        <v>122</v>
      </c>
      <c r="B53" s="54">
        <v>8</v>
      </c>
      <c r="C53" s="87"/>
      <c r="D53" s="18">
        <f>'[1]Cash flow 6 мес.2014'!AD53</f>
        <v>-34981350</v>
      </c>
      <c r="H53" s="51"/>
      <c r="I53" s="51"/>
      <c r="J53" s="79"/>
    </row>
    <row r="54" spans="1:10" ht="12.75">
      <c r="A54" s="84" t="s">
        <v>123</v>
      </c>
      <c r="B54" s="54">
        <v>15</v>
      </c>
      <c r="C54" s="20">
        <v>12</v>
      </c>
      <c r="D54" s="18">
        <f>'[1]Cash flow 6 мес.2014'!AD55</f>
        <v>-17680000</v>
      </c>
      <c r="F54" s="73">
        <f>'[1]Cash flow 6 мес.2014'!AI55</f>
        <v>-13429838</v>
      </c>
      <c r="H54" s="2"/>
      <c r="I54" s="51"/>
      <c r="J54" s="79"/>
    </row>
    <row r="55" spans="1:10" ht="12.75">
      <c r="A55" s="84" t="s">
        <v>124</v>
      </c>
      <c r="C55" s="20"/>
      <c r="D55" s="18">
        <f>'[1]Cash flow 6 мес.2014'!AD57</f>
        <v>-112600</v>
      </c>
      <c r="F55" s="18">
        <f>'[1]Cash flow 6 мес.2014'!AI57</f>
        <v>-3396</v>
      </c>
      <c r="H55" s="2"/>
      <c r="I55" s="51"/>
      <c r="J55" s="79"/>
    </row>
    <row r="56" spans="1:10" ht="25.5">
      <c r="A56" s="84" t="s">
        <v>125</v>
      </c>
      <c r="B56" s="54">
        <v>17</v>
      </c>
      <c r="C56" s="20">
        <v>14</v>
      </c>
      <c r="D56" s="18">
        <f>'[1]Cash flow 6 мес.2014'!AD56</f>
        <v>35466500</v>
      </c>
      <c r="F56" s="6">
        <v>0</v>
      </c>
      <c r="H56" s="51"/>
      <c r="I56" s="51"/>
      <c r="J56" s="79"/>
    </row>
    <row r="57" spans="1:10" ht="25.5">
      <c r="A57" s="84" t="s">
        <v>126</v>
      </c>
      <c r="B57" s="54">
        <v>17</v>
      </c>
      <c r="C57" s="89"/>
      <c r="D57" s="6">
        <f>'[1]Cash flow 6 мес.2014'!AD58</f>
        <v>13525994</v>
      </c>
      <c r="F57" s="6">
        <f>'[1]Cash flow 6 мес.2014'!AI58</f>
        <v>-2586314</v>
      </c>
      <c r="H57" s="51"/>
      <c r="I57" s="51"/>
      <c r="J57" s="79"/>
    </row>
    <row r="58" spans="1:9" ht="12.75">
      <c r="A58" s="84"/>
      <c r="B58" s="54"/>
      <c r="C58" s="87"/>
      <c r="H58" s="51"/>
      <c r="I58" s="51"/>
    </row>
    <row r="59" spans="1:10" ht="39" thickBot="1">
      <c r="A59" s="84" t="s">
        <v>127</v>
      </c>
      <c r="C59" s="87"/>
      <c r="D59" s="34">
        <f>SUM(D53:D57)</f>
        <v>-3781456</v>
      </c>
      <c r="F59" s="34">
        <f>SUM(F53:F57)</f>
        <v>-16019548</v>
      </c>
      <c r="H59" s="51"/>
      <c r="I59" s="51"/>
      <c r="J59" s="79"/>
    </row>
    <row r="60" spans="1:9" ht="13.5" thickTop="1">
      <c r="A60" s="84"/>
      <c r="C60" s="87"/>
      <c r="H60" s="51"/>
      <c r="I60" s="51"/>
    </row>
    <row r="61" spans="1:10" ht="38.25">
      <c r="A61" s="84" t="s">
        <v>128</v>
      </c>
      <c r="C61" s="89"/>
      <c r="D61" s="6">
        <f>'[1]Cash flow 6 мес.2014'!AD61</f>
        <v>354140</v>
      </c>
      <c r="E61" s="6"/>
      <c r="F61" s="6">
        <f>'[1]Cash flow 6 мес.2014'!AI61</f>
        <v>16215</v>
      </c>
      <c r="H61" s="2"/>
      <c r="I61" s="51"/>
      <c r="J61" s="2"/>
    </row>
    <row r="62" spans="1:10" ht="12.75">
      <c r="A62" s="84"/>
      <c r="C62" s="87"/>
      <c r="F62" s="6"/>
      <c r="H62" s="51"/>
      <c r="I62" s="51"/>
      <c r="J62" s="2"/>
    </row>
    <row r="63" spans="1:10" ht="25.5">
      <c r="A63" s="84" t="s">
        <v>129</v>
      </c>
      <c r="C63" s="87"/>
      <c r="D63" s="18">
        <f>'[1]Cash flow 6 мес.2014'!AD62</f>
        <v>110013</v>
      </c>
      <c r="F63" s="18">
        <f>'[1]Cash flow 6 мес.2014'!AI62</f>
        <v>-924808</v>
      </c>
      <c r="H63" s="51"/>
      <c r="I63" s="51"/>
      <c r="J63" s="2"/>
    </row>
    <row r="64" spans="1:10" ht="12.75">
      <c r="A64" s="84"/>
      <c r="C64" s="87"/>
      <c r="F64" s="6"/>
      <c r="H64" s="51"/>
      <c r="I64" s="51"/>
      <c r="J64" s="2"/>
    </row>
    <row r="65" spans="1:10" ht="25.5">
      <c r="A65" s="70" t="s">
        <v>130</v>
      </c>
      <c r="B65" s="54">
        <v>14</v>
      </c>
      <c r="C65" s="89">
        <v>11</v>
      </c>
      <c r="D65" s="90">
        <f>'[1]Cash flow 6 мес.2014'!AD63</f>
        <v>285873</v>
      </c>
      <c r="E65" s="6"/>
      <c r="F65" s="90">
        <v>1383766</v>
      </c>
      <c r="J65" s="2"/>
    </row>
    <row r="66" spans="1:10" ht="26.25" thickBot="1">
      <c r="A66" s="70" t="s">
        <v>131</v>
      </c>
      <c r="B66" s="54">
        <v>14</v>
      </c>
      <c r="C66" s="89">
        <v>11</v>
      </c>
      <c r="D66" s="34">
        <f>'[1]Cash flow 6 мес.2014'!AD64</f>
        <v>395886</v>
      </c>
      <c r="E66" s="86"/>
      <c r="F66" s="34">
        <f>SUM(F63:F65)</f>
        <v>458958</v>
      </c>
      <c r="J66" s="2"/>
    </row>
    <row r="67" spans="1:6" ht="13.5" thickTop="1">
      <c r="A67" s="40"/>
      <c r="C67" s="15"/>
      <c r="D67" s="75"/>
      <c r="E67" s="75"/>
      <c r="F67" s="6"/>
    </row>
    <row r="68" spans="1:6" ht="12.75">
      <c r="A68" s="40"/>
      <c r="C68" s="15"/>
      <c r="D68" s="75"/>
      <c r="E68" s="75"/>
      <c r="F68" s="6"/>
    </row>
    <row r="69" spans="1:7" ht="12.75">
      <c r="A69" s="1" t="s">
        <v>44</v>
      </c>
      <c r="B69" s="30"/>
      <c r="C69" s="30"/>
      <c r="D69" s="67"/>
      <c r="E69" s="67"/>
      <c r="F69" s="28"/>
      <c r="G69" s="6"/>
    </row>
    <row r="70" spans="1:7" ht="12.75">
      <c r="A70" s="1"/>
      <c r="B70" s="30"/>
      <c r="C70" s="30"/>
      <c r="D70" s="67"/>
      <c r="E70" s="67"/>
      <c r="F70" s="67"/>
      <c r="G70" s="6"/>
    </row>
    <row r="71" spans="1:7" ht="12.75">
      <c r="A71" s="1"/>
      <c r="B71" s="30"/>
      <c r="C71" s="30"/>
      <c r="D71" s="67"/>
      <c r="E71" s="67"/>
      <c r="F71" s="67"/>
      <c r="G71" s="6"/>
    </row>
    <row r="72" spans="1:7" ht="12.75">
      <c r="A72" s="44" t="s">
        <v>132</v>
      </c>
      <c r="B72" s="91"/>
      <c r="C72" s="91"/>
      <c r="D72" s="92"/>
      <c r="E72" s="67"/>
      <c r="F72" s="93" t="s">
        <v>46</v>
      </c>
      <c r="G72" s="6"/>
    </row>
    <row r="73" spans="1:7" ht="12.75">
      <c r="A73" s="46" t="s">
        <v>47</v>
      </c>
      <c r="B73" s="91"/>
      <c r="C73" s="91"/>
      <c r="D73" s="92"/>
      <c r="E73" s="67"/>
      <c r="F73" s="94" t="s">
        <v>48</v>
      </c>
      <c r="G73" s="6"/>
    </row>
    <row r="74" spans="1:9" ht="12.75">
      <c r="A74" s="47" t="s">
        <v>49</v>
      </c>
      <c r="B74" s="91"/>
      <c r="C74" s="91"/>
      <c r="D74" s="92"/>
      <c r="E74" s="67"/>
      <c r="F74" s="94" t="s">
        <v>50</v>
      </c>
      <c r="G74" s="6"/>
      <c r="H74" s="79"/>
      <c r="I74" s="79"/>
    </row>
    <row r="75" spans="1:9" ht="12.75">
      <c r="A75" s="47"/>
      <c r="B75" s="91"/>
      <c r="C75" s="91"/>
      <c r="D75" s="92"/>
      <c r="E75" s="67"/>
      <c r="F75" s="67"/>
      <c r="G75" s="6"/>
      <c r="H75" s="79"/>
      <c r="I75" s="79"/>
    </row>
    <row r="76" spans="1:9" ht="12.75">
      <c r="A76" s="91"/>
      <c r="B76" s="91"/>
      <c r="C76" s="91"/>
      <c r="D76" s="92"/>
      <c r="G76" s="6"/>
      <c r="H76" s="79"/>
      <c r="I76" s="79"/>
    </row>
    <row r="77" spans="1:9" ht="12.75">
      <c r="A77" s="17"/>
      <c r="G77" s="6"/>
      <c r="H77" s="79"/>
      <c r="I77" s="79"/>
    </row>
    <row r="78" spans="1:9" ht="12.75">
      <c r="A78" s="2" t="s">
        <v>52</v>
      </c>
      <c r="G78" s="6"/>
      <c r="H78" s="79"/>
      <c r="I78" s="79"/>
    </row>
    <row r="79" spans="1:9" ht="12.75">
      <c r="A79" s="2" t="s">
        <v>53</v>
      </c>
      <c r="G79" s="6"/>
      <c r="H79" s="79"/>
      <c r="I79" s="79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Elmira Kusnidenova</dc:creator>
  <cp:keywords/>
  <dc:description/>
  <cp:lastModifiedBy>Rashid Mussin</cp:lastModifiedBy>
  <dcterms:created xsi:type="dcterms:W3CDTF">2014-08-05T05:09:00Z</dcterms:created>
  <dcterms:modified xsi:type="dcterms:W3CDTF">2014-08-11T09:36:40Z</dcterms:modified>
  <cp:category/>
  <cp:version/>
  <cp:contentType/>
  <cp:contentStatus/>
</cp:coreProperties>
</file>