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60" windowHeight="8265" activeTab="4"/>
  </bookViews>
  <sheets>
    <sheet name="баланс" sheetId="2" r:id="rId1"/>
    <sheet name="ОПУ" sheetId="4" r:id="rId2"/>
    <sheet name="ДДС" sheetId="3" state="hidden" r:id="rId3"/>
    <sheet name="ДДС (2)" sheetId="10" r:id="rId4"/>
    <sheet name="СК" sheetId="5" r:id="rId5"/>
  </sheets>
  <externalReferences>
    <externalReference r:id="rId6"/>
  </externalReferences>
  <definedNames>
    <definedName name="_xlnm.Print_Area" localSheetId="0">баланс!$A$1:$C$48</definedName>
    <definedName name="_xlnm.Print_Area" localSheetId="2">ДДС!$A$1:$C$59</definedName>
    <definedName name="_xlnm.Print_Area" localSheetId="3">'ДДС (2)'!$A$1:$C$68</definedName>
    <definedName name="_xlnm.Print_Area" localSheetId="1">ОПУ!$A$1:$C$38</definedName>
    <definedName name="_xlnm.Print_Area" localSheetId="4">СК!$A$1:$G$56</definedName>
  </definedNames>
  <calcPr calcId="144525" calcMode="manual"/>
</workbook>
</file>

<file path=xl/calcChain.xml><?xml version="1.0" encoding="utf-8"?>
<calcChain xmlns="http://schemas.openxmlformats.org/spreadsheetml/2006/main">
  <c r="A8" i="2" l="1"/>
  <c r="A8" i="10" s="1"/>
  <c r="A66" i="10" l="1"/>
  <c r="A64" i="10"/>
  <c r="B46" i="3" l="1"/>
  <c r="B47" i="3"/>
  <c r="B45" i="3" l="1"/>
  <c r="A51" i="5" l="1"/>
  <c r="A49" i="5"/>
  <c r="A47" i="5"/>
  <c r="A50" i="3" s="1"/>
  <c r="A62" i="10" s="1"/>
  <c r="C42" i="3"/>
  <c r="B42" i="3"/>
  <c r="B15" i="3"/>
  <c r="C46" i="3"/>
  <c r="D46" i="3" s="1"/>
  <c r="C15" i="3"/>
  <c r="C16" i="3"/>
  <c r="C21" i="3"/>
  <c r="C22" i="3"/>
  <c r="C23" i="3"/>
  <c r="C24" i="3"/>
  <c r="C25" i="3"/>
  <c r="C28" i="3"/>
  <c r="C29" i="3"/>
  <c r="C32" i="3"/>
  <c r="C34" i="3" s="1"/>
  <c r="C36" i="3"/>
  <c r="C37" i="3"/>
  <c r="C47" i="3"/>
  <c r="D47" i="3" s="1"/>
  <c r="C13" i="3"/>
  <c r="D44" i="3"/>
  <c r="D41" i="3"/>
  <c r="D40" i="3"/>
  <c r="D38" i="3"/>
  <c r="D35" i="3"/>
  <c r="D33" i="3"/>
  <c r="D18" i="3"/>
  <c r="D17" i="3"/>
  <c r="D14" i="3"/>
  <c r="A54" i="3"/>
  <c r="A35" i="4"/>
  <c r="B37" i="3"/>
  <c r="B36" i="3"/>
  <c r="B32" i="3"/>
  <c r="B34" i="3" s="1"/>
  <c r="B29" i="3"/>
  <c r="D29" i="3" s="1"/>
  <c r="B28" i="3"/>
  <c r="B25" i="3"/>
  <c r="B24" i="3"/>
  <c r="B23" i="3"/>
  <c r="D23" i="3" s="1"/>
  <c r="B22" i="3"/>
  <c r="B21" i="3"/>
  <c r="B16" i="3"/>
  <c r="B13" i="3"/>
  <c r="A52" i="3"/>
  <c r="A31" i="4"/>
  <c r="A33" i="4"/>
  <c r="D30" i="3"/>
  <c r="B12" i="3" l="1"/>
  <c r="A8" i="3"/>
  <c r="A5" i="5" s="1"/>
  <c r="D15" i="3"/>
  <c r="C27" i="3"/>
  <c r="B39" i="3"/>
  <c r="D42" i="3"/>
  <c r="C45" i="3"/>
  <c r="C50" i="3" s="1"/>
  <c r="D22" i="3"/>
  <c r="D25" i="3"/>
  <c r="D32" i="3"/>
  <c r="D34" i="3"/>
  <c r="D36" i="3"/>
  <c r="C39" i="3"/>
  <c r="D39" i="3" s="1"/>
  <c r="D21" i="3"/>
  <c r="B20" i="3"/>
  <c r="D13" i="3"/>
  <c r="D28" i="3"/>
  <c r="B27" i="3"/>
  <c r="C12" i="3"/>
  <c r="C20" i="3"/>
  <c r="A4" i="4"/>
  <c r="D16" i="3"/>
  <c r="D24" i="3"/>
  <c r="D26" i="3"/>
  <c r="D37" i="3"/>
  <c r="B50" i="3"/>
  <c r="D19" i="3"/>
  <c r="G31" i="3" l="1"/>
  <c r="D27" i="3"/>
  <c r="D45" i="3"/>
  <c r="D50" i="3" s="1"/>
  <c r="B43" i="3"/>
  <c r="B49" i="3" s="1"/>
  <c r="C43" i="3"/>
  <c r="C49" i="3" s="1"/>
  <c r="D20" i="3"/>
  <c r="D31" i="3"/>
  <c r="D43" i="3" l="1"/>
  <c r="F36" i="4" l="1"/>
</calcChain>
</file>

<file path=xl/comments1.xml><?xml version="1.0" encoding="utf-8"?>
<comments xmlns="http://schemas.openxmlformats.org/spreadsheetml/2006/main">
  <authors>
    <author>c.komarichev</author>
    <author>z.makhanbetova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c.komarichev:</t>
        </r>
        <r>
          <rPr>
            <sz val="8"/>
            <color indexed="81"/>
            <rFont val="Tahoma"/>
            <family val="2"/>
            <charset val="204"/>
          </rPr>
          <t xml:space="preserve">
на отчетную дату</t>
        </r>
      </text>
    </comment>
    <comment ref="C5" authorId="0">
      <text>
        <r>
          <rPr>
            <b/>
            <sz val="8"/>
            <color indexed="81"/>
            <rFont val="Tahoma"/>
            <family val="2"/>
            <charset val="204"/>
          </rPr>
          <t>c.komarichev:</t>
        </r>
        <r>
          <rPr>
            <sz val="8"/>
            <color indexed="81"/>
            <rFont val="Tahoma"/>
            <family val="2"/>
            <charset val="204"/>
          </rPr>
          <t xml:space="preserve">
за аналогичный период прошлого года.</t>
        </r>
      </text>
    </comment>
    <comment ref="B29" authorId="1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здесь формула чистый доход/1500 кол-во
</t>
        </r>
      </text>
    </comment>
  </commentList>
</comments>
</file>

<file path=xl/sharedStrings.xml><?xml version="1.0" encoding="utf-8"?>
<sst xmlns="http://schemas.openxmlformats.org/spreadsheetml/2006/main" count="232" uniqueCount="174">
  <si>
    <t xml:space="preserve">                                                                                                                   </t>
  </si>
  <si>
    <t>Форма №1</t>
  </si>
  <si>
    <t>Отчет о финансовом положении</t>
  </si>
  <si>
    <t>страховой (перестраховочной) организации АО СК "Лондон-Алматы"</t>
  </si>
  <si>
    <t>(в тысячах тенге)</t>
  </si>
  <si>
    <t>Наименование статьи</t>
  </si>
  <si>
    <t>на конец отчетного периода</t>
  </si>
  <si>
    <t>Активы</t>
  </si>
  <si>
    <t>Деньги и их эквиваленты</t>
  </si>
  <si>
    <t>Финансовые активы по справедливой стоимости, включенные в отчет о доходах и расходах</t>
  </si>
  <si>
    <t>Соглашение обратное РЕПО</t>
  </si>
  <si>
    <t>Средства в кредитных учреждениях</t>
  </si>
  <si>
    <t>Дебиторская задолженность по страхованию и перестрахованию</t>
  </si>
  <si>
    <t>Незаработанные страховые премии, доля перестраховщика</t>
  </si>
  <si>
    <t>Резервы по страховым убыткам и расходы по корректировке, доля перестраховщика</t>
  </si>
  <si>
    <t>Основные средства</t>
  </si>
  <si>
    <t>Налоговые активы</t>
  </si>
  <si>
    <t>Прочие активы</t>
  </si>
  <si>
    <t>Обязательства</t>
  </si>
  <si>
    <t>Кредиторская задолженность по страхованию и перестрахованию</t>
  </si>
  <si>
    <t>Незаработанные страховые премии</t>
  </si>
  <si>
    <t>Резервы по страховым убыткам и расходы по корректировке резерва</t>
  </si>
  <si>
    <t>Налоговые обязательства</t>
  </si>
  <si>
    <t>Прочие обязательства</t>
  </si>
  <si>
    <t>Капитал</t>
  </si>
  <si>
    <t>Уставный капитал</t>
  </si>
  <si>
    <t>Резервы</t>
  </si>
  <si>
    <t>Результаты переоценки</t>
  </si>
  <si>
    <t>Нераспределенный доход (Накопленный дефицит)</t>
  </si>
  <si>
    <t>Итого обязательств и собственного капитала</t>
  </si>
  <si>
    <t>Место для печати</t>
  </si>
  <si>
    <t>в том числе:</t>
  </si>
  <si>
    <t>Форма №3</t>
  </si>
  <si>
    <t>Отчет о движении денег (косвенный метод)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</si>
  <si>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</si>
  <si>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</si>
  <si>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Движение денег от операционной деятельности</t>
  </si>
  <si>
    <t>Доход /(убыток) до расхода по подоходному налогу</t>
  </si>
  <si>
    <t>Корректировки на:</t>
  </si>
  <si>
    <t>Изменение в технических резервах, за вычетом доли перестраховщика</t>
  </si>
  <si>
    <t>Убыток от выбытия основных средств</t>
  </si>
  <si>
    <t>Прочие провизии</t>
  </si>
  <si>
    <t>(Увеличение)/уменьшение в операционных активах</t>
  </si>
  <si>
    <t>Соглашения обратное РЕПО</t>
  </si>
  <si>
    <t>Увеличение в операционных обязательств</t>
  </si>
  <si>
    <t>Чистое движение денег от операционной деятельности до уплаты подоходного налога</t>
  </si>
  <si>
    <t>Подоходный налог уплаченный</t>
  </si>
  <si>
    <t>Убытки (претензии) оплаченные</t>
  </si>
  <si>
    <t>Чистое движение денег, использованных в операционной деятельности</t>
  </si>
  <si>
    <t>Движение денег от инвестиционной деятельности</t>
  </si>
  <si>
    <t>Покупка (продажа) ценных бумаг, удерживаемых до погашения</t>
  </si>
  <si>
    <t>Приобретение основных средств</t>
  </si>
  <si>
    <t>Поступления от выбытия основных средств</t>
  </si>
  <si>
    <t>Чистое движение денег, использованных в инвестиционной деятельности</t>
  </si>
  <si>
    <t>Движение денег от финансовой деятельности</t>
  </si>
  <si>
    <t>Взносы в уставный капитал (выпуск акций)</t>
  </si>
  <si>
    <t>Прочие поступления и платежи</t>
  </si>
  <si>
    <t>Чистое движение денег от финансовой деятельности</t>
  </si>
  <si>
    <t>Изменение в деньгах и их эквивалентах</t>
  </si>
  <si>
    <t>Деньги и их эквиваленты на начало года</t>
  </si>
  <si>
    <t>Деньги и их эквиваленты на конец года</t>
  </si>
  <si>
    <t>Телефон: 3110-777</t>
  </si>
  <si>
    <t xml:space="preserve">Форма №4 </t>
  </si>
  <si>
    <t>Отчет об изменениях в собственном капитале</t>
  </si>
  <si>
    <t>Изъятый капитал</t>
  </si>
  <si>
    <t>Резервный капитал и резерв предупредительных мероприятий</t>
  </si>
  <si>
    <t>Нераспределенный доход (непокрытый убыток)</t>
  </si>
  <si>
    <t>Итого</t>
  </si>
  <si>
    <t>Сальдо на начало предыдущего периода</t>
  </si>
  <si>
    <t>Изменения в учетной политике и корректировка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</si>
  <si>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</si>
  <si>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</si>
  <si>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</si>
  <si>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</si>
  <si>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</si>
  <si>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</si>
  <si>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Прибыль (убыток) за период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</si>
  <si>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</si>
  <si>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</si>
  <si>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</si>
  <si>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</si>
  <si>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</si>
  <si>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</si>
  <si>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</si>
  <si>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</si>
  <si>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</si>
  <si>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</si>
  <si>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</si>
  <si>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Телефон: 311-0-777</t>
  </si>
  <si>
    <t>Страховые премии, переданные на перестрахование</t>
  </si>
  <si>
    <t>35</t>
  </si>
  <si>
    <t>форма №2</t>
  </si>
  <si>
    <t>Отчет о совокупном доходе</t>
  </si>
  <si>
    <t>Начисленные страховые премии, общая сумма</t>
  </si>
  <si>
    <t>Начисленные страховые премии за минусом переданных на перестрахование</t>
  </si>
  <si>
    <t xml:space="preserve">Изменение в резерве незаработанных страховых премий, нетто </t>
  </si>
  <si>
    <t>=+5-6</t>
  </si>
  <si>
    <t>Заработанные страховые премии, за вычетом перестрахования</t>
  </si>
  <si>
    <t xml:space="preserve">Понесенные убытки, общая сумма </t>
  </si>
  <si>
    <t>19+20+22+24+29+31</t>
  </si>
  <si>
    <t xml:space="preserve">Понесенные убытки, доля перестраховщика </t>
  </si>
  <si>
    <t>21+30+32</t>
  </si>
  <si>
    <t>Понесенные убытки, за вычетом перестрахования</t>
  </si>
  <si>
    <t>Комиссионные расходы по страхованию</t>
  </si>
  <si>
    <t>Комиссионные доходы по перестрахованию</t>
  </si>
  <si>
    <t>Комиссионные расходы (нетто)</t>
  </si>
  <si>
    <t>Заработная плата и расходы на персонал</t>
  </si>
  <si>
    <t>Инвестиционный доход</t>
  </si>
  <si>
    <t>10+11+12</t>
  </si>
  <si>
    <t xml:space="preserve">Доходы за минусом расходов по операциям с иностранной валютой </t>
  </si>
  <si>
    <t xml:space="preserve">Административные и операционные расходы </t>
  </si>
  <si>
    <t>40-40.1-41</t>
  </si>
  <si>
    <t>Амортизация</t>
  </si>
  <si>
    <t>Прочие операционные (расходы) /доходы</t>
  </si>
  <si>
    <t>Операционные расходы</t>
  </si>
  <si>
    <t>Расход по подоходному налогу</t>
  </si>
  <si>
    <t>Чистый доход /(убыток)</t>
  </si>
  <si>
    <t>Базовая прибыль на одну простую акцию</t>
  </si>
  <si>
    <t>3 со знаком минус</t>
  </si>
  <si>
    <t>равно строка 4</t>
  </si>
  <si>
    <t>равно строка 7</t>
  </si>
  <si>
    <t>Балансовая стоимость одной простой акции в тенге</t>
  </si>
  <si>
    <t>на конец предыдущего года</t>
  </si>
  <si>
    <t>15+16-36-37-38-39</t>
  </si>
  <si>
    <t>12+13+14+15</t>
  </si>
  <si>
    <t>22+23+24</t>
  </si>
  <si>
    <t>с опу резервы</t>
  </si>
  <si>
    <t xml:space="preserve">Председатель Правления Ахметжанова Д. Д. </t>
  </si>
  <si>
    <t>Главный бухгалтер Усенова М.О.</t>
  </si>
  <si>
    <t>Исполнитель Усенова М.О.</t>
  </si>
  <si>
    <t>ДВИЖЕНИЕ ДЕНЕЖНЫХ СРЕДСТВ ОТ ОПЕРАЦИОННОЙ ДЕЯТЕЛЬНОСТИ:</t>
  </si>
  <si>
    <t>Прибыль/(убыток) до налога на прибыль</t>
  </si>
  <si>
    <t>Изменение в резерве незаработанных премий, за вычетом доли перестраховщиков</t>
  </si>
  <si>
    <t>Изменение в резерве убытков, за вычетом доли перестраховщиков</t>
  </si>
  <si>
    <t xml:space="preserve">Изменение начисленных процентов, нетто </t>
  </si>
  <si>
    <t>Износ и амортизация</t>
  </si>
  <si>
    <t>Нереализованный убыток от переоценки финансовых активов по справедливой стоимости через прибыль или убыток</t>
  </si>
  <si>
    <t>(Восстановление)/формирование резерва под обесценение инвестиций</t>
  </si>
  <si>
    <t>(Восстановление)/формирование резерва под обесценение финансовых активов</t>
  </si>
  <si>
    <t>Чистая прибыль от продажи финансовых активов, имеющихся в наличии для продажи</t>
  </si>
  <si>
    <t>Нереализованная прибыль от операций с иностранной валютой</t>
  </si>
  <si>
    <t>Убыток от продажи основных средств</t>
  </si>
  <si>
    <t>Движение денежных средств от операционной деятельности до изменения операционных активов и обязательств</t>
  </si>
  <si>
    <t>Изменение операционных активов и обязательств</t>
  </si>
  <si>
    <t>(Увеличение)/уменьшение операционных активов:</t>
  </si>
  <si>
    <t xml:space="preserve">Соглашения обратного РЕПО </t>
  </si>
  <si>
    <t xml:space="preserve">Дебиторская задолженность по страхованию и перестрахованию </t>
  </si>
  <si>
    <t>Отложенные аквизиционные расходы</t>
  </si>
  <si>
    <t>Увеличение/(уменьшение) операционных обязательств:</t>
  </si>
  <si>
    <t>(Отток)/приток денежных средств от операционной деятельности до уплаты налога на прибыль</t>
  </si>
  <si>
    <t>Налог на прибыль уплаченный</t>
  </si>
  <si>
    <t>Чистый (отток)/приток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</si>
  <si>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</si>
  <si>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</si>
  <si>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реализации основных средств</t>
  </si>
  <si>
    <t>Размещение денежных средств на депозитах в банках</t>
  </si>
  <si>
    <t>Погашение депозитов в банках</t>
  </si>
  <si>
    <t>Приобретение финансовых активов по справедливой стоимости через прибыль или убыток</t>
  </si>
  <si>
    <t>Продажа финансовых активов по справедливой стоимости через прибыль или убыток</t>
  </si>
  <si>
    <t xml:space="preserve">Приобретение финансовых активов, имеющихся в наличии для продажи </t>
  </si>
  <si>
    <t>Продажа финансовых активов, имеющихся в наличии для продажи</t>
  </si>
  <si>
    <t>Приобретение инвестиций, удерживаемых до погашения</t>
  </si>
  <si>
    <t>Поступления от погашения инвестиций, удерживаемых до погашения</t>
  </si>
  <si>
    <t>Чистый приток/(отток) денежных средств от инвестиционной деятельности</t>
  </si>
  <si>
    <t>ДВИЖЕНИЕ ДЕНЕЖНЫХ СРЕДСТВ ОТ ФИНАНСОВОЙ ДЕЯТЕЛЬНОСТИ:</t>
  </si>
  <si>
    <t xml:space="preserve">Дивиденды выплаченные </t>
  </si>
  <si>
    <t>Чистый отток денежных средств от финансовой деятельности</t>
  </si>
  <si>
    <t>Влияние изменений курса иностранной валюты на остатки денежных средств в иностранной валюте</t>
  </si>
  <si>
    <t>ЧИСТОЕ УВЕЛИЧЕНИЕ/(УМЕНЬШЕНИЕ)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</si>
  <si>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</si>
  <si>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</si>
  <si>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Нематериальные активы</t>
  </si>
  <si>
    <t xml:space="preserve">Форма №3 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</si>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</sst>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34" x14ac:knownFonts="1">
    <font>
      <sz val="10"/>
      <color theme="1"/>
      <name val="Arial Cyr"/>
      <family val="2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theme="1"/>
      <name val="Arial Cyr"/>
      <family val="2"/>
      <charset val="204"/>
    </font>
    <font>
      <sz val="10"/>
      <color theme="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theme="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0"/>
      <color rgb="FF9C6500"/>
      <name val="Arial Cyr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rgb="FF006100"/>
      <name val="Arial Cyr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indexed="18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5" applyNumberFormat="0" applyAlignment="0" applyProtection="0"/>
    <xf numFmtId="0" fontId="7" fillId="27" borderId="6" applyNumberFormat="0" applyAlignment="0" applyProtection="0"/>
    <xf numFmtId="0" fontId="8" fillId="27" borderId="5" applyNumberFormat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28" borderId="11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" fillId="0" borderId="0"/>
    <xf numFmtId="0" fontId="1" fillId="0" borderId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1" borderId="12" applyNumberFormat="0" applyFont="0" applyAlignment="0" applyProtection="0"/>
    <xf numFmtId="0" fontId="18" fillId="0" borderId="13" applyNumberFormat="0" applyFill="0" applyAlignment="0" applyProtection="0"/>
    <xf numFmtId="0" fontId="19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20" fillId="32" borderId="0" applyNumberFormat="0" applyBorder="0" applyAlignment="0" applyProtection="0"/>
    <xf numFmtId="0" fontId="1" fillId="0" borderId="0"/>
  </cellStyleXfs>
  <cellXfs count="163">
    <xf numFmtId="0" fontId="0" fillId="0" borderId="0" xfId="0"/>
    <xf numFmtId="0" fontId="21" fillId="0" borderId="0" xfId="0" applyFont="1" applyFill="1" applyAlignment="1">
      <alignment vertical="top"/>
    </xf>
    <xf numFmtId="0" fontId="21" fillId="0" borderId="0" xfId="0" applyFont="1" applyFill="1" applyAlignment="1">
      <alignment horizontal="center" vertical="top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vertical="top"/>
    </xf>
    <xf numFmtId="0" fontId="22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left" vertical="top" wrapText="1"/>
    </xf>
    <xf numFmtId="3" fontId="24" fillId="0" borderId="0" xfId="0" applyNumberFormat="1" applyFont="1" applyFill="1" applyAlignment="1" applyProtection="1">
      <alignment horizontal="center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0" borderId="0" xfId="0" applyFont="1" applyFill="1" applyAlignment="1" applyProtection="1">
      <alignment horizontal="center" vertical="top"/>
      <protection locked="0"/>
    </xf>
    <xf numFmtId="0" fontId="23" fillId="0" borderId="0" xfId="0" applyFont="1" applyFill="1" applyAlignment="1" applyProtection="1">
      <alignment horizontal="center" vertical="top"/>
      <protection locked="0"/>
    </xf>
    <xf numFmtId="3" fontId="25" fillId="0" borderId="0" xfId="0" applyNumberFormat="1" applyFont="1" applyFill="1" applyAlignment="1" applyProtection="1">
      <alignment horizontal="center" vertical="top"/>
      <protection locked="0"/>
    </xf>
    <xf numFmtId="3" fontId="21" fillId="0" borderId="0" xfId="0" applyNumberFormat="1" applyFont="1" applyFill="1" applyAlignment="1" applyProtection="1">
      <alignment horizontal="center" vertical="top"/>
      <protection locked="0"/>
    </xf>
    <xf numFmtId="0" fontId="26" fillId="0" borderId="0" xfId="0" applyFont="1" applyFill="1"/>
    <xf numFmtId="164" fontId="23" fillId="0" borderId="0" xfId="43" applyFont="1" applyFill="1"/>
    <xf numFmtId="0" fontId="26" fillId="0" borderId="14" xfId="0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vertical="top" wrapText="1"/>
    </xf>
    <xf numFmtId="165" fontId="27" fillId="0" borderId="14" xfId="43" applyNumberFormat="1" applyFont="1" applyFill="1" applyBorder="1" applyAlignment="1">
      <alignment horizontal="right" vertical="top" wrapText="1"/>
    </xf>
    <xf numFmtId="0" fontId="26" fillId="0" borderId="14" xfId="0" applyFont="1" applyFill="1" applyBorder="1" applyAlignment="1">
      <alignment vertical="top" wrapText="1"/>
    </xf>
    <xf numFmtId="165" fontId="21" fillId="0" borderId="14" xfId="43" applyNumberFormat="1" applyFont="1" applyFill="1" applyBorder="1" applyAlignment="1">
      <alignment horizontal="right" vertical="top" wrapText="1"/>
    </xf>
    <xf numFmtId="165" fontId="22" fillId="0" borderId="14" xfId="43" applyNumberFormat="1" applyFont="1" applyFill="1" applyBorder="1" applyAlignment="1">
      <alignment horizontal="right" vertical="top" wrapText="1"/>
    </xf>
    <xf numFmtId="165" fontId="21" fillId="0" borderId="0" xfId="43" applyNumberFormat="1" applyFont="1" applyFill="1"/>
    <xf numFmtId="0" fontId="28" fillId="0" borderId="1" xfId="0" applyFont="1" applyFill="1" applyBorder="1" applyAlignment="1">
      <alignment wrapText="1"/>
    </xf>
    <xf numFmtId="164" fontId="21" fillId="0" borderId="1" xfId="43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wrapText="1"/>
    </xf>
    <xf numFmtId="164" fontId="21" fillId="0" borderId="0" xfId="43" applyNumberFormat="1" applyFont="1" applyFill="1" applyBorder="1" applyAlignment="1">
      <alignment horizontal="center" vertical="top"/>
    </xf>
    <xf numFmtId="0" fontId="21" fillId="0" borderId="0" xfId="0" applyFont="1" applyFill="1" applyAlignment="1" applyProtection="1">
      <alignment horizontal="left" vertical="top"/>
      <protection locked="0"/>
    </xf>
    <xf numFmtId="0" fontId="23" fillId="0" borderId="0" xfId="0" applyFont="1" applyFill="1" applyAlignment="1" applyProtection="1">
      <alignment vertical="top"/>
      <protection locked="0"/>
    </xf>
    <xf numFmtId="3" fontId="23" fillId="0" borderId="0" xfId="0" applyNumberFormat="1" applyFont="1" applyFill="1" applyAlignment="1" applyProtection="1">
      <alignment horizontal="center" vertical="top"/>
      <protection locked="0"/>
    </xf>
    <xf numFmtId="0" fontId="23" fillId="0" borderId="0" xfId="0" applyFont="1" applyFill="1" applyProtection="1">
      <protection locked="0"/>
    </xf>
    <xf numFmtId="0" fontId="21" fillId="0" borderId="0" xfId="0" applyFont="1" applyFill="1" applyAlignment="1">
      <alignment horizontal="left" vertical="top"/>
    </xf>
    <xf numFmtId="0" fontId="24" fillId="0" borderId="0" xfId="0" applyFont="1" applyFill="1" applyAlignment="1">
      <alignment vertical="top"/>
    </xf>
    <xf numFmtId="0" fontId="24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top"/>
    </xf>
    <xf numFmtId="0" fontId="22" fillId="0" borderId="0" xfId="0" applyFont="1" applyFill="1" applyAlignment="1" applyProtection="1">
      <alignment horizontal="left" vertical="top"/>
      <protection locked="0"/>
    </xf>
    <xf numFmtId="0" fontId="22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wrapText="1"/>
    </xf>
    <xf numFmtId="3" fontId="21" fillId="0" borderId="1" xfId="0" applyNumberFormat="1" applyFont="1" applyFill="1" applyBorder="1" applyAlignment="1">
      <alignment horizontal="right"/>
    </xf>
    <xf numFmtId="3" fontId="21" fillId="0" borderId="1" xfId="43" applyNumberFormat="1" applyFont="1" applyFill="1" applyBorder="1" applyAlignment="1">
      <alignment horizontal="right"/>
    </xf>
    <xf numFmtId="3" fontId="21" fillId="0" borderId="0" xfId="0" applyNumberFormat="1" applyFont="1" applyFill="1" applyAlignment="1">
      <alignment vertical="top"/>
    </xf>
    <xf numFmtId="0" fontId="28" fillId="0" borderId="1" xfId="0" applyFont="1" applyFill="1" applyBorder="1" applyAlignment="1">
      <alignment horizontal="left" wrapText="1"/>
    </xf>
    <xf numFmtId="3" fontId="22" fillId="0" borderId="1" xfId="0" applyNumberFormat="1" applyFont="1" applyFill="1" applyBorder="1" applyAlignment="1">
      <alignment horizontal="right"/>
    </xf>
    <xf numFmtId="3" fontId="22" fillId="0" borderId="1" xfId="43" applyNumberFormat="1" applyFont="1" applyFill="1" applyBorder="1" applyAlignment="1">
      <alignment horizontal="right"/>
    </xf>
    <xf numFmtId="49" fontId="24" fillId="0" borderId="0" xfId="0" applyNumberFormat="1" applyFont="1" applyFill="1" applyAlignment="1">
      <alignment horizontal="left" vertical="top"/>
    </xf>
    <xf numFmtId="164" fontId="23" fillId="0" borderId="0" xfId="0" applyNumberFormat="1" applyFont="1" applyFill="1"/>
    <xf numFmtId="3" fontId="21" fillId="0" borderId="0" xfId="0" applyNumberFormat="1" applyFont="1" applyFill="1" applyAlignment="1">
      <alignment horizontal="left" vertical="top"/>
    </xf>
    <xf numFmtId="164" fontId="24" fillId="0" borderId="0" xfId="0" applyNumberFormat="1" applyFont="1" applyFill="1" applyAlignment="1">
      <alignment horizontal="left" vertical="top"/>
    </xf>
    <xf numFmtId="0" fontId="29" fillId="0" borderId="0" xfId="0" applyFont="1" applyFill="1" applyAlignment="1">
      <alignment vertical="top"/>
    </xf>
    <xf numFmtId="49" fontId="30" fillId="0" borderId="0" xfId="0" applyNumberFormat="1" applyFont="1" applyFill="1" applyAlignment="1">
      <alignment horizontal="left" vertical="top"/>
    </xf>
    <xf numFmtId="0" fontId="31" fillId="0" borderId="0" xfId="0" applyFont="1" applyFill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23" fillId="0" borderId="0" xfId="0" applyFont="1" applyFill="1" applyAlignment="1">
      <alignment vertical="top"/>
    </xf>
    <xf numFmtId="4" fontId="21" fillId="0" borderId="1" xfId="0" applyNumberFormat="1" applyFont="1" applyFill="1" applyBorder="1" applyAlignment="1">
      <alignment vertical="top"/>
    </xf>
    <xf numFmtId="4" fontId="21" fillId="0" borderId="1" xfId="43" applyNumberFormat="1" applyFont="1" applyFill="1" applyBorder="1" applyAlignment="1">
      <alignment vertical="top"/>
    </xf>
    <xf numFmtId="0" fontId="21" fillId="0" borderId="0" xfId="0" applyFont="1" applyFill="1" applyBorder="1" applyAlignment="1">
      <alignment horizontal="left" vertical="top"/>
    </xf>
    <xf numFmtId="3" fontId="25" fillId="0" borderId="0" xfId="0" applyNumberFormat="1" applyFont="1" applyFill="1" applyBorder="1" applyAlignment="1">
      <alignment horizontal="center" vertical="top"/>
    </xf>
    <xf numFmtId="3" fontId="21" fillId="0" borderId="0" xfId="0" applyNumberFormat="1" applyFont="1" applyFill="1" applyAlignment="1" applyProtection="1">
      <alignment vertical="top"/>
      <protection locked="0"/>
    </xf>
    <xf numFmtId="3" fontId="23" fillId="0" borderId="0" xfId="0" applyNumberFormat="1" applyFont="1" applyFill="1" applyAlignment="1" applyProtection="1">
      <alignment vertical="top"/>
      <protection locked="0"/>
    </xf>
    <xf numFmtId="0" fontId="26" fillId="0" borderId="15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vertical="top" wrapText="1"/>
    </xf>
    <xf numFmtId="0" fontId="26" fillId="0" borderId="16" xfId="0" applyFont="1" applyFill="1" applyBorder="1" applyAlignment="1">
      <alignment vertical="top" wrapText="1"/>
    </xf>
    <xf numFmtId="3" fontId="26" fillId="0" borderId="17" xfId="0" applyNumberFormat="1" applyFont="1" applyFill="1" applyBorder="1" applyAlignment="1">
      <alignment horizontal="right" wrapText="1"/>
    </xf>
    <xf numFmtId="3" fontId="23" fillId="0" borderId="0" xfId="0" applyNumberFormat="1" applyFont="1" applyFill="1"/>
    <xf numFmtId="3" fontId="23" fillId="0" borderId="17" xfId="0" applyNumberFormat="1" applyFont="1" applyFill="1" applyBorder="1" applyAlignment="1">
      <alignment vertical="top" wrapText="1"/>
    </xf>
    <xf numFmtId="3" fontId="26" fillId="0" borderId="17" xfId="0" applyNumberFormat="1" applyFont="1" applyFill="1" applyBorder="1" applyAlignment="1">
      <alignment horizontal="right" vertical="top" wrapText="1"/>
    </xf>
    <xf numFmtId="0" fontId="23" fillId="0" borderId="16" xfId="0" applyFont="1" applyFill="1" applyBorder="1" applyAlignment="1">
      <alignment vertical="top" wrapText="1"/>
    </xf>
    <xf numFmtId="3" fontId="27" fillId="0" borderId="17" xfId="0" applyNumberFormat="1" applyFont="1" applyFill="1" applyBorder="1" applyAlignment="1">
      <alignment horizontal="right" vertical="top" wrapText="1"/>
    </xf>
    <xf numFmtId="0" fontId="24" fillId="0" borderId="0" xfId="0" applyFont="1" applyFill="1"/>
    <xf numFmtId="3" fontId="25" fillId="0" borderId="0" xfId="0" applyNumberFormat="1" applyFont="1" applyFill="1"/>
    <xf numFmtId="0" fontId="24" fillId="0" borderId="0" xfId="0" applyFont="1" applyFill="1" applyAlignment="1" applyProtection="1">
      <alignment vertical="top"/>
      <protection locked="0"/>
    </xf>
    <xf numFmtId="0" fontId="21" fillId="0" borderId="4" xfId="0" applyFont="1" applyFill="1" applyBorder="1" applyAlignment="1" applyProtection="1">
      <alignment vertical="top"/>
      <protection locked="0"/>
    </xf>
    <xf numFmtId="0" fontId="21" fillId="0" borderId="0" xfId="0" applyFont="1" applyFill="1" applyProtection="1">
      <protection locked="0"/>
    </xf>
    <xf numFmtId="3" fontId="21" fillId="0" borderId="1" xfId="43" applyNumberFormat="1" applyFont="1" applyFill="1" applyBorder="1" applyAlignment="1">
      <alignment vertical="top"/>
    </xf>
    <xf numFmtId="3" fontId="25" fillId="0" borderId="4" xfId="0" applyNumberFormat="1" applyFont="1" applyFill="1" applyBorder="1" applyAlignment="1">
      <alignment horizontal="center" vertical="top"/>
    </xf>
    <xf numFmtId="3" fontId="23" fillId="0" borderId="4" xfId="0" applyNumberFormat="1" applyFont="1" applyFill="1" applyBorder="1" applyAlignment="1" applyProtection="1">
      <alignment vertical="top"/>
      <protection locked="0"/>
    </xf>
    <xf numFmtId="0" fontId="23" fillId="0" borderId="4" xfId="0" applyFont="1" applyFill="1" applyBorder="1" applyAlignment="1" applyProtection="1">
      <alignment vertical="top"/>
      <protection locked="0"/>
    </xf>
    <xf numFmtId="165" fontId="23" fillId="0" borderId="0" xfId="43" applyNumberFormat="1" applyFont="1" applyFill="1"/>
    <xf numFmtId="0" fontId="24" fillId="0" borderId="4" xfId="0" applyFont="1" applyFill="1" applyBorder="1" applyAlignment="1" applyProtection="1">
      <alignment vertical="top"/>
      <protection locked="0"/>
    </xf>
    <xf numFmtId="3" fontId="24" fillId="0" borderId="0" xfId="36" applyNumberFormat="1" applyFont="1" applyFill="1" applyBorder="1" applyAlignment="1">
      <alignment horizontal="center" vertical="top"/>
    </xf>
    <xf numFmtId="3" fontId="30" fillId="0" borderId="0" xfId="0" applyNumberFormat="1" applyFont="1" applyFill="1" applyBorder="1" applyAlignment="1">
      <alignment horizontal="center" vertical="top"/>
    </xf>
    <xf numFmtId="0" fontId="24" fillId="0" borderId="16" xfId="0" applyFont="1" applyFill="1" applyBorder="1" applyAlignment="1">
      <alignment vertical="top" wrapText="1"/>
    </xf>
    <xf numFmtId="3" fontId="24" fillId="0" borderId="17" xfId="0" applyNumberFormat="1" applyFont="1" applyFill="1" applyBorder="1" applyAlignment="1">
      <alignment vertical="top" wrapText="1"/>
    </xf>
    <xf numFmtId="3" fontId="25" fillId="0" borderId="4" xfId="0" applyNumberFormat="1" applyFont="1" applyFill="1" applyBorder="1" applyAlignment="1" applyProtection="1">
      <alignment horizontal="center" vertical="top"/>
      <protection locked="0"/>
    </xf>
    <xf numFmtId="3" fontId="21" fillId="0" borderId="1" xfId="0" applyNumberFormat="1" applyFont="1" applyFill="1" applyBorder="1" applyAlignment="1">
      <alignment vertical="top"/>
    </xf>
    <xf numFmtId="3" fontId="25" fillId="0" borderId="0" xfId="0" applyNumberFormat="1" applyFont="1" applyFill="1" applyAlignment="1" applyProtection="1">
      <alignment vertical="top"/>
      <protection locked="0"/>
    </xf>
    <xf numFmtId="3" fontId="25" fillId="0" borderId="0" xfId="0" applyNumberFormat="1" applyFont="1" applyFill="1" applyAlignment="1">
      <alignment vertical="top"/>
    </xf>
    <xf numFmtId="0" fontId="21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center" wrapText="1"/>
    </xf>
    <xf numFmtId="0" fontId="21" fillId="0" borderId="1" xfId="37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vertical="top" wrapText="1"/>
    </xf>
    <xf numFmtId="0" fontId="21" fillId="0" borderId="2" xfId="37" applyFont="1" applyFill="1" applyBorder="1" applyAlignment="1">
      <alignment vertical="center" wrapText="1"/>
    </xf>
    <xf numFmtId="0" fontId="21" fillId="0" borderId="1" xfId="37" applyFont="1" applyFill="1" applyBorder="1" applyAlignment="1">
      <alignment horizontal="left" vertical="center" wrapText="1" indent="1"/>
    </xf>
    <xf numFmtId="0" fontId="21" fillId="0" borderId="0" xfId="0" applyFont="1" applyFill="1" applyBorder="1" applyAlignment="1">
      <alignment vertical="top" wrapText="1"/>
    </xf>
    <xf numFmtId="0" fontId="25" fillId="0" borderId="0" xfId="0" applyFont="1" applyFill="1" applyAlignment="1" applyProtection="1">
      <alignment vertical="top"/>
      <protection locked="0"/>
    </xf>
    <xf numFmtId="0" fontId="21" fillId="0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Alignment="1" applyProtection="1">
      <alignment vertical="top" wrapText="1"/>
      <protection locked="0"/>
    </xf>
    <xf numFmtId="0" fontId="21" fillId="0" borderId="0" xfId="0" applyFont="1" applyFill="1" applyAlignment="1">
      <alignment vertical="top" wrapText="1"/>
    </xf>
    <xf numFmtId="0" fontId="25" fillId="0" borderId="0" xfId="0" applyFont="1" applyFill="1"/>
    <xf numFmtId="0" fontId="25" fillId="0" borderId="0" xfId="0" applyFont="1" applyFill="1" applyAlignment="1" applyProtection="1">
      <alignment horizontal="center" vertical="top"/>
      <protection locked="0"/>
    </xf>
    <xf numFmtId="0" fontId="23" fillId="0" borderId="0" xfId="0" applyFont="1" applyFill="1"/>
    <xf numFmtId="0" fontId="27" fillId="0" borderId="18" xfId="0" applyFont="1" applyFill="1" applyBorder="1" applyAlignment="1">
      <alignment horizontal="center" vertical="top" wrapText="1"/>
    </xf>
    <xf numFmtId="164" fontId="27" fillId="0" borderId="18" xfId="43" applyFont="1" applyFill="1" applyBorder="1" applyAlignment="1">
      <alignment horizontal="center" vertical="top" wrapText="1"/>
    </xf>
    <xf numFmtId="3" fontId="32" fillId="33" borderId="17" xfId="0" applyNumberFormat="1" applyFont="1" applyFill="1" applyBorder="1" applyAlignment="1">
      <alignment vertical="top" wrapText="1"/>
    </xf>
    <xf numFmtId="0" fontId="23" fillId="0" borderId="0" xfId="0" applyFont="1" applyFill="1"/>
    <xf numFmtId="0" fontId="32" fillId="0" borderId="0" xfId="0" applyFont="1" applyFill="1"/>
    <xf numFmtId="0" fontId="26" fillId="0" borderId="1" xfId="0" applyFont="1" applyFill="1" applyBorder="1" applyAlignment="1">
      <alignment horizontal="center" vertical="top" wrapText="1"/>
    </xf>
    <xf numFmtId="0" fontId="29" fillId="0" borderId="0" xfId="0" applyFont="1" applyFill="1"/>
    <xf numFmtId="0" fontId="32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 indent="1"/>
    </xf>
    <xf numFmtId="0" fontId="23" fillId="0" borderId="1" xfId="0" applyFont="1" applyBorder="1" applyAlignment="1">
      <alignment horizontal="left" vertical="top" wrapText="1" indent="1"/>
    </xf>
    <xf numFmtId="0" fontId="29" fillId="0" borderId="1" xfId="0" applyFont="1" applyBorder="1" applyAlignment="1">
      <alignment wrapText="1"/>
    </xf>
    <xf numFmtId="0" fontId="29" fillId="0" borderId="1" xfId="0" applyFont="1" applyBorder="1" applyAlignment="1">
      <alignment horizontal="left" wrapText="1" indent="2"/>
    </xf>
    <xf numFmtId="0" fontId="23" fillId="0" borderId="1" xfId="0" applyFont="1" applyBorder="1" applyAlignment="1">
      <alignment horizontal="left" wrapText="1" indent="2"/>
    </xf>
    <xf numFmtId="0" fontId="33" fillId="0" borderId="1" xfId="0" applyFont="1" applyBorder="1" applyAlignment="1">
      <alignment vertical="top" wrapText="1"/>
    </xf>
    <xf numFmtId="165" fontId="21" fillId="0" borderId="0" xfId="43" applyNumberFormat="1" applyFont="1" applyFill="1" applyAlignment="1">
      <alignment vertical="top"/>
    </xf>
    <xf numFmtId="165" fontId="22" fillId="0" borderId="0" xfId="43" applyNumberFormat="1" applyFont="1" applyFill="1" applyAlignment="1">
      <alignment vertical="top"/>
    </xf>
    <xf numFmtId="165" fontId="21" fillId="0" borderId="0" xfId="43" applyNumberFormat="1" applyFont="1" applyFill="1" applyAlignment="1">
      <alignment horizontal="center" vertical="top"/>
    </xf>
    <xf numFmtId="165" fontId="21" fillId="0" borderId="0" xfId="43" applyNumberFormat="1" applyFont="1" applyFill="1" applyAlignment="1">
      <alignment horizontal="right" vertical="top"/>
    </xf>
    <xf numFmtId="165" fontId="22" fillId="0" borderId="1" xfId="43" applyNumberFormat="1" applyFont="1" applyFill="1" applyBorder="1" applyAlignment="1">
      <alignment horizontal="center" vertical="center" wrapText="1"/>
    </xf>
    <xf numFmtId="165" fontId="21" fillId="0" borderId="1" xfId="43" applyNumberFormat="1" applyFont="1" applyFill="1" applyBorder="1" applyAlignment="1">
      <alignment horizontal="center" vertical="top"/>
    </xf>
    <xf numFmtId="165" fontId="22" fillId="0" borderId="1" xfId="43" applyNumberFormat="1" applyFont="1" applyFill="1" applyBorder="1" applyAlignment="1">
      <alignment horizontal="center" vertical="top"/>
    </xf>
    <xf numFmtId="165" fontId="22" fillId="0" borderId="1" xfId="43" applyNumberFormat="1" applyFont="1" applyFill="1" applyBorder="1" applyAlignment="1" applyProtection="1">
      <alignment vertical="top"/>
      <protection locked="0"/>
    </xf>
    <xf numFmtId="165" fontId="21" fillId="0" borderId="1" xfId="43" applyNumberFormat="1" applyFont="1" applyFill="1" applyBorder="1" applyAlignment="1">
      <alignment vertical="top"/>
    </xf>
    <xf numFmtId="165" fontId="21" fillId="0" borderId="1" xfId="43" applyNumberFormat="1" applyFont="1" applyFill="1" applyBorder="1" applyAlignment="1" applyProtection="1">
      <alignment vertical="top"/>
      <protection locked="0"/>
    </xf>
    <xf numFmtId="165" fontId="22" fillId="0" borderId="1" xfId="43" applyNumberFormat="1" applyFont="1" applyFill="1" applyBorder="1" applyAlignment="1">
      <alignment vertical="top"/>
    </xf>
    <xf numFmtId="165" fontId="21" fillId="0" borderId="0" xfId="43" applyNumberFormat="1" applyFont="1" applyFill="1" applyAlignment="1" applyProtection="1">
      <alignment vertical="top"/>
      <protection locked="0"/>
    </xf>
    <xf numFmtId="165" fontId="21" fillId="0" borderId="3" xfId="43" applyNumberFormat="1" applyFont="1" applyFill="1" applyBorder="1" applyAlignment="1" applyProtection="1">
      <alignment vertical="top"/>
      <protection locked="0"/>
    </xf>
    <xf numFmtId="165" fontId="21" fillId="0" borderId="0" xfId="43" applyNumberFormat="1" applyFont="1" applyFill="1" applyBorder="1" applyAlignment="1">
      <alignment vertical="top"/>
    </xf>
    <xf numFmtId="165" fontId="24" fillId="0" borderId="0" xfId="43" applyNumberFormat="1" applyFont="1" applyFill="1" applyAlignment="1">
      <alignment vertical="top"/>
    </xf>
    <xf numFmtId="165" fontId="25" fillId="0" borderId="4" xfId="43" applyNumberFormat="1" applyFont="1" applyFill="1" applyBorder="1" applyAlignment="1" applyProtection="1">
      <alignment horizontal="center" vertical="top"/>
      <protection locked="0"/>
    </xf>
    <xf numFmtId="165" fontId="21" fillId="0" borderId="4" xfId="43" applyNumberFormat="1" applyFont="1" applyFill="1" applyBorder="1" applyAlignment="1">
      <alignment vertical="top"/>
    </xf>
    <xf numFmtId="165" fontId="25" fillId="0" borderId="0" xfId="43" applyNumberFormat="1" applyFont="1" applyFill="1" applyAlignment="1" applyProtection="1">
      <alignment vertical="top"/>
      <protection locked="0"/>
    </xf>
    <xf numFmtId="165" fontId="24" fillId="0" borderId="4" xfId="43" applyNumberFormat="1" applyFont="1" applyFill="1" applyBorder="1" applyAlignment="1" applyProtection="1">
      <alignment vertical="top"/>
      <protection locked="0"/>
    </xf>
    <xf numFmtId="165" fontId="24" fillId="0" borderId="0" xfId="43" applyNumberFormat="1" applyFont="1" applyFill="1" applyAlignment="1" applyProtection="1">
      <alignment vertical="top"/>
      <protection locked="0"/>
    </xf>
    <xf numFmtId="165" fontId="21" fillId="0" borderId="0" xfId="43" applyNumberFormat="1" applyFont="1" applyFill="1" applyBorder="1" applyAlignment="1" applyProtection="1">
      <alignment vertical="top"/>
      <protection locked="0"/>
    </xf>
    <xf numFmtId="165" fontId="21" fillId="0" borderId="0" xfId="0" applyNumberFormat="1" applyFont="1" applyFill="1" applyAlignment="1">
      <alignment vertical="top"/>
    </xf>
    <xf numFmtId="0" fontId="23" fillId="0" borderId="0" xfId="0" applyFont="1" applyFill="1"/>
    <xf numFmtId="165" fontId="23" fillId="0" borderId="1" xfId="43" applyNumberFormat="1" applyFont="1" applyBorder="1" applyAlignment="1">
      <alignment wrapText="1"/>
    </xf>
    <xf numFmtId="165" fontId="32" fillId="0" borderId="1" xfId="43" applyNumberFormat="1" applyFont="1" applyBorder="1" applyAlignment="1">
      <alignment wrapText="1"/>
    </xf>
    <xf numFmtId="165" fontId="23" fillId="0" borderId="1" xfId="43" applyNumberFormat="1" applyFont="1" applyBorder="1" applyAlignment="1">
      <alignment horizontal="left" wrapText="1"/>
    </xf>
    <xf numFmtId="165" fontId="23" fillId="0" borderId="1" xfId="43" applyNumberFormat="1" applyFont="1" applyFill="1" applyBorder="1" applyAlignment="1">
      <alignment vertical="top" wrapText="1"/>
    </xf>
    <xf numFmtId="165" fontId="29" fillId="0" borderId="1" xfId="43" applyNumberFormat="1" applyFont="1" applyBorder="1" applyAlignment="1">
      <alignment wrapText="1"/>
    </xf>
    <xf numFmtId="165" fontId="29" fillId="0" borderId="1" xfId="43" applyNumberFormat="1" applyFont="1" applyBorder="1" applyAlignment="1">
      <alignment horizontal="left" wrapText="1"/>
    </xf>
    <xf numFmtId="165" fontId="26" fillId="0" borderId="1" xfId="43" applyNumberFormat="1" applyFont="1" applyFill="1" applyBorder="1" applyAlignment="1">
      <alignment horizontal="center" vertical="top" wrapText="1"/>
    </xf>
    <xf numFmtId="165" fontId="24" fillId="0" borderId="4" xfId="43" applyNumberFormat="1" applyFont="1" applyFill="1" applyBorder="1" applyAlignment="1" applyProtection="1">
      <alignment horizontal="center" vertical="top"/>
      <protection locked="0"/>
    </xf>
    <xf numFmtId="165" fontId="21" fillId="0" borderId="1" xfId="43" applyNumberFormat="1" applyFont="1" applyBorder="1" applyAlignment="1">
      <alignment wrapText="1"/>
    </xf>
    <xf numFmtId="165" fontId="23" fillId="0" borderId="1" xfId="43" applyNumberFormat="1" applyFont="1" applyFill="1" applyBorder="1" applyAlignment="1">
      <alignment wrapText="1"/>
    </xf>
    <xf numFmtId="165" fontId="32" fillId="0" borderId="1" xfId="43" applyNumberFormat="1" applyFont="1" applyFill="1" applyBorder="1" applyAlignment="1">
      <alignment wrapText="1"/>
    </xf>
    <xf numFmtId="165" fontId="23" fillId="0" borderId="1" xfId="43" applyNumberFormat="1" applyFont="1" applyFill="1" applyBorder="1" applyAlignment="1">
      <alignment horizontal="left" wrapText="1"/>
    </xf>
    <xf numFmtId="165" fontId="29" fillId="0" borderId="1" xfId="43" applyNumberFormat="1" applyFont="1" applyFill="1" applyBorder="1" applyAlignment="1">
      <alignment wrapText="1"/>
    </xf>
    <xf numFmtId="165" fontId="29" fillId="0" borderId="1" xfId="43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right" wrapText="1"/>
    </xf>
    <xf numFmtId="0" fontId="23" fillId="0" borderId="0" xfId="0" applyFont="1" applyFill="1"/>
    <xf numFmtId="0" fontId="27" fillId="0" borderId="0" xfId="0" applyFont="1" applyFill="1" applyAlignment="1">
      <alignment horizontal="center" wrapText="1"/>
    </xf>
    <xf numFmtId="0" fontId="32" fillId="0" borderId="0" xfId="0" applyFont="1" applyFill="1"/>
    <xf numFmtId="0" fontId="22" fillId="0" borderId="0" xfId="0" applyFont="1" applyFill="1" applyAlignment="1">
      <alignment horizontal="center" vertical="top"/>
    </xf>
    <xf numFmtId="0" fontId="22" fillId="0" borderId="0" xfId="0" applyFont="1" applyFill="1" applyAlignment="1" applyProtection="1">
      <alignment horizontal="center" vertical="top"/>
      <protection locked="0"/>
    </xf>
    <xf numFmtId="0" fontId="22" fillId="0" borderId="4" xfId="0" applyFont="1" applyFill="1" applyBorder="1" applyAlignment="1" applyProtection="1">
      <alignment horizontal="center" vertical="top"/>
      <protection locked="0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 2" xfId="45"/>
    <cellStyle name="Обычный_Формы фин.отчетности по ПП №241" xfId="36"/>
    <cellStyle name="Обычный_Формы ФО для НПФ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Финансовый" xfId="43" builtinId="3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ussenova/Documents/KASE/2%20&#1082;&#1074;%202016/&#1043;&#1086;&#1076;&#1086;&#1074;&#1072;&#1103;%202015/&#1050;&#1086;&#1087;&#1080;&#1103;%202015&#1075;%20%20&#1074;%20&#1088;&#1072;&#1084;&#1082;&#1072;&#1093;%20&#1083;&#1080;&#1089;&#1090;&#1080;&#1085;&#1075;&#1072;%20&#1089;&#1076;&#1072;&#1077;&#1084;%20&#1087;&#1086;&#1089;&#1083;&#1077;%20&#1072;&#1091;&#1076;&#1080;&#1090;&#1072;%20&#1082;&#1072;&#1082;%20&#1075;&#1086;&#1076;&#1086;&#1074;&#1086;&#1081;%20&#1086;&#1090;&#1095;&#1077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ОПУ"/>
      <sheetName val="ДДС"/>
      <sheetName val="СК"/>
      <sheetName val="баланс афн"/>
      <sheetName val="опу афн"/>
      <sheetName val="ддс афн"/>
      <sheetName val="Лист1"/>
      <sheetName val="СК НАЦ.банк"/>
      <sheetName val="ДДС (2)"/>
    </sheetNames>
    <sheetDataSet>
      <sheetData sheetId="0">
        <row r="39">
          <cell r="A39" t="str">
            <v>Председатель правления Ахметжанова Д.Д.</v>
          </cell>
        </row>
        <row r="41">
          <cell r="A41" t="str">
            <v>Главный бухгалтер Усенова М.О.</v>
          </cell>
        </row>
        <row r="43">
          <cell r="A43" t="str">
            <v>Исполнитель Усенова М.О.</v>
          </cell>
        </row>
      </sheetData>
      <sheetData sheetId="1"/>
      <sheetData sheetId="2"/>
      <sheetData sheetId="3"/>
      <sheetData sheetId="4">
        <row r="5">
          <cell r="A5" t="str">
            <v>по состоянию на 01 января 2016 года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C48"/>
  <sheetViews>
    <sheetView showGridLines="0" view="pageBreakPreview" topLeftCell="B1" zoomScale="115" zoomScaleSheetLayoutView="115" workbookViewId="0">
      <selection activeCell="D1" sqref="D1:H1048576"/>
    </sheetView>
  </sheetViews>
  <sheetFormatPr defaultRowHeight="12.75" x14ac:dyDescent="0.2"/>
  <cols>
    <col min="1" max="1" width="63.42578125" style="102" customWidth="1"/>
    <col min="2" max="3" width="25" style="15" customWidth="1"/>
    <col min="4" max="16384" width="9.140625" style="102"/>
  </cols>
  <sheetData>
    <row r="1" spans="1:3" x14ac:dyDescent="0.2">
      <c r="A1" s="14" t="s">
        <v>0</v>
      </c>
    </row>
    <row r="3" spans="1:3" x14ac:dyDescent="0.2">
      <c r="A3" s="156" t="s">
        <v>1</v>
      </c>
      <c r="B3" s="157"/>
      <c r="C3" s="157"/>
    </row>
    <row r="6" spans="1:3" x14ac:dyDescent="0.2">
      <c r="A6" s="158" t="s">
        <v>2</v>
      </c>
      <c r="B6" s="159"/>
      <c r="C6" s="159"/>
    </row>
    <row r="7" spans="1:3" x14ac:dyDescent="0.2">
      <c r="A7" s="158" t="s">
        <v>3</v>
      </c>
      <c r="B7" s="159"/>
      <c r="C7" s="159"/>
    </row>
    <row r="8" spans="1:3" x14ac:dyDescent="0.2">
      <c r="A8" s="158" t="e">
        <f>#REF!</f>
        <v>#REF!</v>
      </c>
      <c r="B8" s="159"/>
      <c r="C8" s="159"/>
    </row>
    <row r="9" spans="1:3" x14ac:dyDescent="0.2">
      <c r="A9" s="156" t="s">
        <v>4</v>
      </c>
      <c r="B9" s="157"/>
      <c r="C9" s="157"/>
    </row>
    <row r="10" spans="1:3" ht="15.75" customHeight="1" x14ac:dyDescent="0.2">
      <c r="A10" s="103" t="s">
        <v>5</v>
      </c>
      <c r="B10" s="104" t="s">
        <v>6</v>
      </c>
      <c r="C10" s="104" t="s">
        <v>122</v>
      </c>
    </row>
    <row r="11" spans="1:3" x14ac:dyDescent="0.2">
      <c r="A11" s="16">
        <v>1</v>
      </c>
      <c r="B11" s="16">
        <v>2</v>
      </c>
      <c r="C11" s="16">
        <v>3</v>
      </c>
    </row>
    <row r="12" spans="1:3" x14ac:dyDescent="0.2">
      <c r="A12" s="17" t="s">
        <v>7</v>
      </c>
      <c r="B12" s="18">
        <v>14556129</v>
      </c>
      <c r="C12" s="18">
        <v>14304343</v>
      </c>
    </row>
    <row r="13" spans="1:3" x14ac:dyDescent="0.2">
      <c r="A13" s="19" t="s">
        <v>8</v>
      </c>
      <c r="B13" s="20">
        <v>27168</v>
      </c>
      <c r="C13" s="20">
        <v>2526807</v>
      </c>
    </row>
    <row r="14" spans="1:3" ht="25.5" x14ac:dyDescent="0.2">
      <c r="A14" s="19" t="s">
        <v>9</v>
      </c>
      <c r="B14" s="20">
        <v>5405851</v>
      </c>
      <c r="C14" s="20">
        <v>3896345</v>
      </c>
    </row>
    <row r="15" spans="1:3" x14ac:dyDescent="0.2">
      <c r="A15" s="19" t="s">
        <v>10</v>
      </c>
      <c r="B15" s="20">
        <v>0</v>
      </c>
      <c r="C15" s="20">
        <v>131136</v>
      </c>
    </row>
    <row r="16" spans="1:3" x14ac:dyDescent="0.2">
      <c r="A16" s="19" t="s">
        <v>11</v>
      </c>
      <c r="B16" s="20">
        <v>4425620</v>
      </c>
      <c r="C16" s="20">
        <v>4108087</v>
      </c>
    </row>
    <row r="17" spans="1:3" x14ac:dyDescent="0.2">
      <c r="A17" s="19" t="s">
        <v>12</v>
      </c>
      <c r="B17" s="20">
        <v>1347905</v>
      </c>
      <c r="C17" s="20">
        <v>1042715</v>
      </c>
    </row>
    <row r="18" spans="1:3" x14ac:dyDescent="0.2">
      <c r="A18" s="19" t="s">
        <v>13</v>
      </c>
      <c r="B18" s="20">
        <v>1469624</v>
      </c>
      <c r="C18" s="20">
        <v>1217935</v>
      </c>
    </row>
    <row r="19" spans="1:3" ht="25.5" x14ac:dyDescent="0.2">
      <c r="A19" s="19" t="s">
        <v>14</v>
      </c>
      <c r="B19" s="20">
        <v>409846</v>
      </c>
      <c r="C19" s="20">
        <v>374444</v>
      </c>
    </row>
    <row r="20" spans="1:3" x14ac:dyDescent="0.2">
      <c r="A20" s="19" t="s">
        <v>15</v>
      </c>
      <c r="B20" s="20">
        <v>307839</v>
      </c>
      <c r="C20" s="20">
        <v>327448</v>
      </c>
    </row>
    <row r="21" spans="1:3" x14ac:dyDescent="0.2">
      <c r="A21" s="19" t="s">
        <v>171</v>
      </c>
      <c r="B21" s="20">
        <v>115639</v>
      </c>
      <c r="C21" s="20">
        <v>120720</v>
      </c>
    </row>
    <row r="22" spans="1:3" x14ac:dyDescent="0.2">
      <c r="A22" s="19" t="s">
        <v>16</v>
      </c>
      <c r="B22" s="20">
        <v>292401</v>
      </c>
      <c r="C22" s="20">
        <v>143742</v>
      </c>
    </row>
    <row r="23" spans="1:3" x14ac:dyDescent="0.2">
      <c r="A23" s="19" t="s">
        <v>17</v>
      </c>
      <c r="B23" s="20">
        <v>754236</v>
      </c>
      <c r="C23" s="20">
        <v>414964</v>
      </c>
    </row>
    <row r="24" spans="1:3" x14ac:dyDescent="0.2">
      <c r="A24" s="17" t="s">
        <v>18</v>
      </c>
      <c r="B24" s="21">
        <v>5561424</v>
      </c>
      <c r="C24" s="21">
        <v>4913466</v>
      </c>
    </row>
    <row r="25" spans="1:3" x14ac:dyDescent="0.2">
      <c r="A25" s="19" t="s">
        <v>19</v>
      </c>
      <c r="B25" s="20">
        <v>996098</v>
      </c>
      <c r="C25" s="20">
        <v>766996</v>
      </c>
    </row>
    <row r="26" spans="1:3" x14ac:dyDescent="0.2">
      <c r="A26" s="19" t="s">
        <v>20</v>
      </c>
      <c r="B26" s="20">
        <v>2976843</v>
      </c>
      <c r="C26" s="20">
        <v>2600469</v>
      </c>
    </row>
    <row r="27" spans="1:3" x14ac:dyDescent="0.2">
      <c r="A27" s="19" t="s">
        <v>21</v>
      </c>
      <c r="B27" s="20">
        <v>1314307</v>
      </c>
      <c r="C27" s="20">
        <v>1287605</v>
      </c>
    </row>
    <row r="28" spans="1:3" x14ac:dyDescent="0.2">
      <c r="A28" s="19" t="s">
        <v>22</v>
      </c>
      <c r="B28" s="20">
        <v>111356</v>
      </c>
      <c r="C28" s="20">
        <v>0</v>
      </c>
    </row>
    <row r="29" spans="1:3" x14ac:dyDescent="0.2">
      <c r="A29" s="19" t="s">
        <v>23</v>
      </c>
      <c r="B29" s="20">
        <v>162820</v>
      </c>
      <c r="C29" s="20">
        <v>258396</v>
      </c>
    </row>
    <row r="30" spans="1:3" x14ac:dyDescent="0.2">
      <c r="A30" s="17" t="s">
        <v>24</v>
      </c>
      <c r="B30" s="21">
        <v>8994705</v>
      </c>
      <c r="C30" s="21">
        <v>9390877</v>
      </c>
    </row>
    <row r="31" spans="1:3" x14ac:dyDescent="0.2">
      <c r="A31" s="19" t="s">
        <v>25</v>
      </c>
      <c r="B31" s="20">
        <v>1500000</v>
      </c>
      <c r="C31" s="20">
        <v>1500000</v>
      </c>
    </row>
    <row r="32" spans="1:3" x14ac:dyDescent="0.2">
      <c r="A32" s="19" t="s">
        <v>26</v>
      </c>
      <c r="B32" s="20">
        <v>890244</v>
      </c>
      <c r="C32" s="20">
        <v>719731</v>
      </c>
    </row>
    <row r="33" spans="1:3" x14ac:dyDescent="0.2">
      <c r="A33" s="19" t="s">
        <v>27</v>
      </c>
      <c r="B33" s="20">
        <v>1061</v>
      </c>
      <c r="C33" s="20">
        <v>-38911</v>
      </c>
    </row>
    <row r="34" spans="1:3" x14ac:dyDescent="0.2">
      <c r="A34" s="19" t="s">
        <v>28</v>
      </c>
      <c r="B34" s="20">
        <v>6603400</v>
      </c>
      <c r="C34" s="20">
        <v>7210057</v>
      </c>
    </row>
    <row r="35" spans="1:3" x14ac:dyDescent="0.2">
      <c r="A35" s="17" t="s">
        <v>29</v>
      </c>
      <c r="B35" s="18">
        <v>14556129</v>
      </c>
      <c r="C35" s="18">
        <v>14304343</v>
      </c>
    </row>
    <row r="36" spans="1:3" x14ac:dyDescent="0.2">
      <c r="B36" s="22"/>
      <c r="C36" s="22"/>
    </row>
    <row r="37" spans="1:3" x14ac:dyDescent="0.2">
      <c r="A37" s="23" t="s">
        <v>121</v>
      </c>
      <c r="B37" s="24">
        <v>5919.3773333333329</v>
      </c>
      <c r="C37" s="24">
        <v>6180.1046666666671</v>
      </c>
    </row>
    <row r="38" spans="1:3" x14ac:dyDescent="0.2">
      <c r="A38" s="25"/>
      <c r="B38" s="26"/>
      <c r="C38" s="26"/>
    </row>
    <row r="39" spans="1:3" x14ac:dyDescent="0.2">
      <c r="A39" s="98" t="s">
        <v>127</v>
      </c>
      <c r="B39" s="73"/>
      <c r="C39" s="13"/>
    </row>
    <row r="40" spans="1:3" x14ac:dyDescent="0.2">
      <c r="A40" s="28"/>
      <c r="B40" s="9"/>
      <c r="C40" s="13"/>
    </row>
    <row r="41" spans="1:3" x14ac:dyDescent="0.2">
      <c r="A41" s="28" t="s">
        <v>128</v>
      </c>
      <c r="B41" s="78"/>
      <c r="C41" s="29"/>
    </row>
    <row r="42" spans="1:3" x14ac:dyDescent="0.2">
      <c r="A42" s="28"/>
      <c r="B42" s="28"/>
      <c r="C42" s="29"/>
    </row>
    <row r="43" spans="1:3" x14ac:dyDescent="0.2">
      <c r="A43" s="28" t="s">
        <v>129</v>
      </c>
      <c r="B43" s="78"/>
      <c r="C43" s="29"/>
    </row>
    <row r="44" spans="1:3" x14ac:dyDescent="0.2">
      <c r="A44" s="28"/>
      <c r="B44" s="28"/>
      <c r="C44" s="11"/>
    </row>
    <row r="45" spans="1:3" x14ac:dyDescent="0.2">
      <c r="A45" s="28" t="s">
        <v>61</v>
      </c>
      <c r="B45" s="28"/>
      <c r="C45" s="11"/>
    </row>
    <row r="46" spans="1:3" x14ac:dyDescent="0.2">
      <c r="A46" s="30"/>
      <c r="B46" s="28"/>
      <c r="C46" s="11"/>
    </row>
    <row r="47" spans="1:3" x14ac:dyDescent="0.2">
      <c r="A47" s="30"/>
      <c r="B47" s="28"/>
      <c r="C47" s="11"/>
    </row>
    <row r="48" spans="1:3" x14ac:dyDescent="0.2">
      <c r="A48" s="30" t="s">
        <v>30</v>
      </c>
      <c r="B48" s="28"/>
      <c r="C48" s="11"/>
    </row>
  </sheetData>
  <mergeCells count="5">
    <mergeCell ref="A3:C3"/>
    <mergeCell ref="A6:C6"/>
    <mergeCell ref="A7:C7"/>
    <mergeCell ref="A8:C8"/>
    <mergeCell ref="A9:C9"/>
  </mergeCells>
  <pageMargins left="0.75" right="0.75" top="1" bottom="1" header="0.5" footer="0.5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44"/>
  <sheetViews>
    <sheetView view="pageBreakPreview" topLeftCell="A13" zoomScale="145" zoomScaleSheetLayoutView="145" workbookViewId="0">
      <selection activeCell="D13" sqref="D1:D1048576"/>
    </sheetView>
  </sheetViews>
  <sheetFormatPr defaultRowHeight="12.75" x14ac:dyDescent="0.2"/>
  <cols>
    <col min="1" max="1" width="68.5703125" style="31" customWidth="1"/>
    <col min="2" max="2" width="21.85546875" style="1" customWidth="1"/>
    <col min="3" max="3" width="21.5703125" style="1" customWidth="1"/>
    <col min="4" max="4" width="0" style="32" hidden="1" customWidth="1"/>
    <col min="5" max="5" width="18.5703125" style="33" hidden="1" customWidth="1"/>
    <col min="6" max="6" width="13.5703125" style="31" customWidth="1"/>
    <col min="7" max="7" width="11.85546875" style="102" bestFit="1" customWidth="1"/>
    <col min="8" max="16384" width="9.140625" style="102"/>
  </cols>
  <sheetData>
    <row r="1" spans="1:7" x14ac:dyDescent="0.2">
      <c r="C1" s="1" t="s">
        <v>91</v>
      </c>
    </row>
    <row r="2" spans="1:7" x14ac:dyDescent="0.2">
      <c r="A2" s="160" t="s">
        <v>92</v>
      </c>
      <c r="B2" s="160"/>
      <c r="C2" s="160"/>
    </row>
    <row r="3" spans="1:7" x14ac:dyDescent="0.2">
      <c r="A3" s="161" t="s">
        <v>3</v>
      </c>
      <c r="B3" s="161"/>
      <c r="C3" s="161"/>
      <c r="E3" s="34"/>
      <c r="F3" s="34"/>
    </row>
    <row r="4" spans="1:7" x14ac:dyDescent="0.2">
      <c r="A4" s="162" t="e">
        <f>баланс!A8</f>
        <v>#REF!</v>
      </c>
      <c r="B4" s="162"/>
      <c r="C4" s="162"/>
      <c r="E4" s="35"/>
      <c r="F4" s="35"/>
    </row>
    <row r="5" spans="1:7" ht="56.25" customHeight="1" x14ac:dyDescent="0.2">
      <c r="A5" s="36" t="s">
        <v>5</v>
      </c>
      <c r="B5" s="3" t="s">
        <v>34</v>
      </c>
      <c r="C5" s="3" t="s">
        <v>35</v>
      </c>
      <c r="E5" s="35"/>
      <c r="F5" s="35"/>
    </row>
    <row r="6" spans="1:7" x14ac:dyDescent="0.2">
      <c r="A6" s="4">
        <v>1</v>
      </c>
      <c r="B6" s="4">
        <v>2</v>
      </c>
      <c r="C6" s="4">
        <v>3</v>
      </c>
    </row>
    <row r="7" spans="1:7" x14ac:dyDescent="0.2">
      <c r="A7" s="37" t="s">
        <v>93</v>
      </c>
      <c r="B7" s="38">
        <v>6300171</v>
      </c>
      <c r="C7" s="39">
        <v>3424216</v>
      </c>
      <c r="E7" s="33">
        <v>1.2</v>
      </c>
    </row>
    <row r="8" spans="1:7" x14ac:dyDescent="0.2">
      <c r="A8" s="37" t="s">
        <v>89</v>
      </c>
      <c r="B8" s="38">
        <v>-3660105</v>
      </c>
      <c r="C8" s="39">
        <v>-1606134</v>
      </c>
      <c r="E8" s="33" t="s">
        <v>118</v>
      </c>
    </row>
    <row r="9" spans="1:7" x14ac:dyDescent="0.2">
      <c r="A9" s="41" t="s">
        <v>94</v>
      </c>
      <c r="B9" s="42">
        <v>2640066</v>
      </c>
      <c r="C9" s="43">
        <v>1818082</v>
      </c>
      <c r="E9" s="33" t="s">
        <v>119</v>
      </c>
    </row>
    <row r="10" spans="1:7" x14ac:dyDescent="0.2">
      <c r="A10" s="37" t="s">
        <v>95</v>
      </c>
      <c r="B10" s="38">
        <v>-124685</v>
      </c>
      <c r="C10" s="39">
        <v>545267</v>
      </c>
      <c r="E10" s="44" t="s">
        <v>96</v>
      </c>
    </row>
    <row r="11" spans="1:7" x14ac:dyDescent="0.2">
      <c r="A11" s="41" t="s">
        <v>97</v>
      </c>
      <c r="B11" s="42">
        <v>2515381</v>
      </c>
      <c r="C11" s="43">
        <v>2363349</v>
      </c>
      <c r="E11" s="33" t="s">
        <v>120</v>
      </c>
      <c r="G11" s="45"/>
    </row>
    <row r="12" spans="1:7" x14ac:dyDescent="0.2">
      <c r="A12" s="37" t="s">
        <v>98</v>
      </c>
      <c r="B12" s="86">
        <v>-858986</v>
      </c>
      <c r="C12" s="75">
        <v>-1075089</v>
      </c>
      <c r="E12" s="33" t="s">
        <v>99</v>
      </c>
      <c r="F12" s="46"/>
    </row>
    <row r="13" spans="1:7" x14ac:dyDescent="0.2">
      <c r="A13" s="37" t="s">
        <v>100</v>
      </c>
      <c r="B13" s="38">
        <v>278233</v>
      </c>
      <c r="C13" s="39">
        <v>267017</v>
      </c>
      <c r="E13" s="33" t="s">
        <v>101</v>
      </c>
      <c r="G13" s="45"/>
    </row>
    <row r="14" spans="1:7" x14ac:dyDescent="0.2">
      <c r="A14" s="41" t="s">
        <v>102</v>
      </c>
      <c r="B14" s="42">
        <v>-580753</v>
      </c>
      <c r="C14" s="43">
        <v>-808072</v>
      </c>
      <c r="E14" s="47"/>
      <c r="F14" s="47"/>
    </row>
    <row r="15" spans="1:7" x14ac:dyDescent="0.2">
      <c r="A15" s="37" t="s">
        <v>103</v>
      </c>
      <c r="B15" s="38">
        <v>-482052</v>
      </c>
      <c r="C15" s="39">
        <v>-521147</v>
      </c>
      <c r="D15" s="48"/>
      <c r="E15" s="49" t="s">
        <v>90</v>
      </c>
      <c r="F15" s="50"/>
    </row>
    <row r="16" spans="1:7" x14ac:dyDescent="0.2">
      <c r="A16" s="37" t="s">
        <v>104</v>
      </c>
      <c r="B16" s="38">
        <v>57645</v>
      </c>
      <c r="C16" s="39">
        <v>41051</v>
      </c>
      <c r="E16" s="33">
        <v>8</v>
      </c>
    </row>
    <row r="17" spans="1:6" x14ac:dyDescent="0.2">
      <c r="A17" s="41" t="s">
        <v>105</v>
      </c>
      <c r="B17" s="42">
        <v>-424407</v>
      </c>
      <c r="C17" s="43">
        <v>-480096</v>
      </c>
    </row>
    <row r="18" spans="1:6" x14ac:dyDescent="0.2">
      <c r="A18" s="37" t="s">
        <v>106</v>
      </c>
      <c r="B18" s="38">
        <v>-1155793</v>
      </c>
      <c r="C18" s="39">
        <v>-783054</v>
      </c>
      <c r="E18" s="31">
        <v>40.1</v>
      </c>
    </row>
    <row r="19" spans="1:6" x14ac:dyDescent="0.2">
      <c r="A19" s="37" t="s">
        <v>107</v>
      </c>
      <c r="B19" s="38">
        <v>1095198</v>
      </c>
      <c r="C19" s="39">
        <v>262957</v>
      </c>
      <c r="E19" s="33" t="s">
        <v>108</v>
      </c>
    </row>
    <row r="20" spans="1:6" x14ac:dyDescent="0.2">
      <c r="A20" s="37" t="s">
        <v>109</v>
      </c>
      <c r="B20" s="38">
        <v>5544</v>
      </c>
      <c r="C20" s="39">
        <v>2706088</v>
      </c>
      <c r="E20" s="33">
        <v>14</v>
      </c>
    </row>
    <row r="21" spans="1:6" x14ac:dyDescent="0.2">
      <c r="A21" s="37" t="s">
        <v>110</v>
      </c>
      <c r="B21" s="38">
        <v>-529800</v>
      </c>
      <c r="C21" s="39">
        <v>-474174</v>
      </c>
      <c r="E21" s="31" t="s">
        <v>111</v>
      </c>
    </row>
    <row r="22" spans="1:6" x14ac:dyDescent="0.2">
      <c r="A22" s="37" t="s">
        <v>112</v>
      </c>
      <c r="B22" s="38">
        <v>-54553</v>
      </c>
      <c r="C22" s="39">
        <v>-66051</v>
      </c>
      <c r="E22" s="31">
        <v>41</v>
      </c>
    </row>
    <row r="23" spans="1:6" x14ac:dyDescent="0.2">
      <c r="A23" s="37" t="s">
        <v>113</v>
      </c>
      <c r="B23" s="38">
        <v>366149</v>
      </c>
      <c r="C23" s="39">
        <v>276876</v>
      </c>
      <c r="E23" s="33" t="s">
        <v>123</v>
      </c>
    </row>
    <row r="24" spans="1:6" x14ac:dyDescent="0.2">
      <c r="A24" s="41" t="s">
        <v>114</v>
      </c>
      <c r="B24" s="42">
        <v>-273255</v>
      </c>
      <c r="C24" s="42">
        <v>1922642</v>
      </c>
    </row>
    <row r="25" spans="1:6" x14ac:dyDescent="0.2">
      <c r="A25" s="41" t="s">
        <v>37</v>
      </c>
      <c r="B25" s="42">
        <v>1236966</v>
      </c>
      <c r="C25" s="42">
        <v>2997823</v>
      </c>
    </row>
    <row r="26" spans="1:6" x14ac:dyDescent="0.2">
      <c r="A26" s="37" t="s">
        <v>115</v>
      </c>
      <c r="B26" s="38">
        <v>-53876</v>
      </c>
      <c r="C26" s="39">
        <v>-25603</v>
      </c>
      <c r="E26" s="33">
        <v>47</v>
      </c>
    </row>
    <row r="27" spans="1:6" x14ac:dyDescent="0.2">
      <c r="A27" s="41" t="s">
        <v>116</v>
      </c>
      <c r="B27" s="42">
        <v>1183090</v>
      </c>
      <c r="C27" s="42">
        <v>2972220</v>
      </c>
    </row>
    <row r="28" spans="1:6" x14ac:dyDescent="0.2">
      <c r="A28" s="51"/>
      <c r="B28" s="88">
        <v>1183090</v>
      </c>
      <c r="C28" s="88">
        <v>2972220</v>
      </c>
      <c r="D28" s="52"/>
      <c r="F28" s="33"/>
    </row>
    <row r="29" spans="1:6" x14ac:dyDescent="0.2">
      <c r="A29" s="41" t="s">
        <v>117</v>
      </c>
      <c r="B29" s="53">
        <v>788.72666666666669</v>
      </c>
      <c r="C29" s="54">
        <v>1981.48</v>
      </c>
    </row>
    <row r="30" spans="1:6" x14ac:dyDescent="0.2">
      <c r="A30" s="55"/>
      <c r="B30" s="87">
        <v>0</v>
      </c>
      <c r="C30" s="87">
        <v>0</v>
      </c>
      <c r="D30" s="52"/>
    </row>
    <row r="31" spans="1:6" x14ac:dyDescent="0.2">
      <c r="A31" s="27" t="str">
        <f>баланс!A39</f>
        <v xml:space="preserve">Председатель Правления Ахметжанова Д. Д. </v>
      </c>
      <c r="B31" s="76">
        <v>0</v>
      </c>
      <c r="C31" s="56">
        <v>0</v>
      </c>
      <c r="D31" s="52"/>
    </row>
    <row r="32" spans="1:6" x14ac:dyDescent="0.2">
      <c r="A32" s="27"/>
      <c r="B32" s="57"/>
      <c r="C32" s="57"/>
      <c r="D32" s="52"/>
    </row>
    <row r="33" spans="1:6" x14ac:dyDescent="0.2">
      <c r="A33" s="27" t="str">
        <f>баланс!A41</f>
        <v>Главный бухгалтер Усенова М.О.</v>
      </c>
      <c r="B33" s="77"/>
      <c r="C33" s="58"/>
      <c r="D33" s="52"/>
      <c r="E33" s="47"/>
    </row>
    <row r="34" spans="1:6" x14ac:dyDescent="0.2">
      <c r="B34" s="28"/>
      <c r="C34" s="58"/>
      <c r="D34" s="52"/>
      <c r="E34" s="47"/>
    </row>
    <row r="35" spans="1:6" x14ac:dyDescent="0.2">
      <c r="A35" s="27" t="str">
        <f>баланс!A43</f>
        <v>Исполнитель Усенова М.О.</v>
      </c>
      <c r="B35" s="78"/>
      <c r="C35" s="58"/>
      <c r="D35" s="52"/>
      <c r="E35" s="47"/>
    </row>
    <row r="36" spans="1:6" x14ac:dyDescent="0.2">
      <c r="A36" s="27" t="s">
        <v>88</v>
      </c>
      <c r="B36" s="28"/>
      <c r="C36" s="28"/>
      <c r="D36" s="52"/>
      <c r="F36" s="46" t="e">
        <f>C27-#REF!</f>
        <v>#REF!</v>
      </c>
    </row>
    <row r="37" spans="1:6" x14ac:dyDescent="0.2">
      <c r="A37" s="27"/>
      <c r="B37" s="28"/>
      <c r="C37" s="28"/>
      <c r="D37" s="52"/>
    </row>
    <row r="38" spans="1:6" x14ac:dyDescent="0.2">
      <c r="A38" s="27" t="s">
        <v>30</v>
      </c>
      <c r="B38" s="9"/>
      <c r="C38" s="9"/>
    </row>
    <row r="39" spans="1:6" x14ac:dyDescent="0.2">
      <c r="A39" s="27"/>
      <c r="B39" s="9"/>
      <c r="C39" s="9"/>
    </row>
    <row r="40" spans="1:6" x14ac:dyDescent="0.2">
      <c r="A40" s="27"/>
      <c r="B40" s="9"/>
      <c r="C40" s="9"/>
    </row>
    <row r="42" spans="1:6" x14ac:dyDescent="0.2">
      <c r="E42" s="47"/>
    </row>
    <row r="44" spans="1:6" x14ac:dyDescent="0.2">
      <c r="E44" s="47"/>
    </row>
  </sheetData>
  <mergeCells count="3">
    <mergeCell ref="A2:C2"/>
    <mergeCell ref="A3:C3"/>
    <mergeCell ref="A4:C4"/>
  </mergeCells>
  <pageMargins left="0.7" right="0.7" top="0.75" bottom="0.75" header="0.3" footer="0.3"/>
  <pageSetup paperSize="9" scale="7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59"/>
  <sheetViews>
    <sheetView view="pageBreakPreview" topLeftCell="A41" zoomScale="130" zoomScaleSheetLayoutView="130" workbookViewId="0">
      <selection activeCell="A51" sqref="A51"/>
    </sheetView>
  </sheetViews>
  <sheetFormatPr defaultRowHeight="12.75" x14ac:dyDescent="0.2"/>
  <cols>
    <col min="1" max="1" width="65.42578125" style="102" customWidth="1"/>
    <col min="2" max="3" width="18.7109375" style="102" customWidth="1"/>
    <col min="4" max="4" width="15.85546875" style="102" customWidth="1"/>
    <col min="5" max="5" width="7.140625" style="102" customWidth="1"/>
    <col min="6" max="6" width="11.85546875" style="102" hidden="1" customWidth="1"/>
    <col min="7" max="7" width="9.42578125" style="102" bestFit="1" customWidth="1"/>
    <col min="8" max="16384" width="9.140625" style="102"/>
  </cols>
  <sheetData>
    <row r="1" spans="1:6" x14ac:dyDescent="0.2">
      <c r="A1" s="14" t="s">
        <v>0</v>
      </c>
    </row>
    <row r="3" spans="1:6" x14ac:dyDescent="0.2">
      <c r="A3" s="156" t="s">
        <v>32</v>
      </c>
      <c r="B3" s="157"/>
      <c r="C3" s="157"/>
    </row>
    <row r="6" spans="1:6" x14ac:dyDescent="0.2">
      <c r="A6" s="158" t="s">
        <v>33</v>
      </c>
      <c r="B6" s="159"/>
      <c r="C6" s="159"/>
    </row>
    <row r="7" spans="1:6" x14ac:dyDescent="0.2">
      <c r="A7" s="158" t="s">
        <v>3</v>
      </c>
      <c r="B7" s="159"/>
      <c r="C7" s="159"/>
    </row>
    <row r="8" spans="1:6" x14ac:dyDescent="0.2">
      <c r="A8" s="158" t="e">
        <f>баланс!A8</f>
        <v>#REF!</v>
      </c>
      <c r="B8" s="159"/>
      <c r="C8" s="159"/>
    </row>
    <row r="9" spans="1:6" x14ac:dyDescent="0.2">
      <c r="A9" s="156" t="s">
        <v>4</v>
      </c>
      <c r="B9" s="157"/>
      <c r="C9" s="157"/>
    </row>
    <row r="10" spans="1:6" ht="63.75" x14ac:dyDescent="0.2">
      <c r="A10" s="16" t="s">
        <v>5</v>
      </c>
      <c r="B10" s="59" t="s">
        <v>34</v>
      </c>
      <c r="C10" s="59" t="s">
        <v>35</v>
      </c>
    </row>
    <row r="11" spans="1:6" x14ac:dyDescent="0.2">
      <c r="A11" s="60">
        <v>1</v>
      </c>
      <c r="B11" s="61">
        <v>2</v>
      </c>
      <c r="C11" s="61">
        <v>3</v>
      </c>
    </row>
    <row r="12" spans="1:6" x14ac:dyDescent="0.2">
      <c r="A12" s="62" t="s">
        <v>36</v>
      </c>
      <c r="B12" s="105" t="e">
        <f>SUM(B13:B16)</f>
        <v>#REF!</v>
      </c>
      <c r="C12" s="105" t="e">
        <f>SUM(C13:C16)</f>
        <v>#REF!</v>
      </c>
    </row>
    <row r="13" spans="1:6" x14ac:dyDescent="0.2">
      <c r="A13" s="63" t="s">
        <v>37</v>
      </c>
      <c r="B13" s="64" t="e">
        <f>#REF!</f>
        <v>#REF!</v>
      </c>
      <c r="C13" s="64" t="e">
        <f>#REF!</f>
        <v>#REF!</v>
      </c>
      <c r="D13" s="65" t="e">
        <f>B13-C13</f>
        <v>#REF!</v>
      </c>
    </row>
    <row r="14" spans="1:6" x14ac:dyDescent="0.2">
      <c r="A14" s="63" t="s">
        <v>38</v>
      </c>
      <c r="B14" s="66"/>
      <c r="C14" s="66"/>
      <c r="D14" s="65">
        <f t="shared" ref="D14:D47" si="0">B14-C14</f>
        <v>0</v>
      </c>
    </row>
    <row r="15" spans="1:6" x14ac:dyDescent="0.2">
      <c r="A15" s="63" t="s">
        <v>39</v>
      </c>
      <c r="B15" s="67" t="e">
        <f>#REF!+#REF!+#REF!+#REF!+#REF!</f>
        <v>#REF!</v>
      </c>
      <c r="C15" s="67" t="e">
        <f>#REF!+(#REF!+#REF!+#REF!+#REF!+#REF!+#REF!)</f>
        <v>#REF!</v>
      </c>
      <c r="D15" s="65" t="e">
        <f t="shared" si="0"/>
        <v>#REF!</v>
      </c>
      <c r="F15" s="65" t="s">
        <v>126</v>
      </c>
    </row>
    <row r="16" spans="1:6" x14ac:dyDescent="0.2">
      <c r="A16" s="63" t="s">
        <v>112</v>
      </c>
      <c r="B16" s="67" t="e">
        <f>#REF!</f>
        <v>#REF!</v>
      </c>
      <c r="C16" s="67" t="e">
        <f>#REF!</f>
        <v>#REF!</v>
      </c>
      <c r="D16" s="65" t="e">
        <f t="shared" si="0"/>
        <v>#REF!</v>
      </c>
    </row>
    <row r="17" spans="1:7" x14ac:dyDescent="0.2">
      <c r="A17" s="63" t="s">
        <v>40</v>
      </c>
      <c r="B17" s="66"/>
      <c r="C17" s="66"/>
      <c r="D17" s="65">
        <f t="shared" si="0"/>
        <v>0</v>
      </c>
    </row>
    <row r="18" spans="1:7" x14ac:dyDescent="0.2">
      <c r="A18" s="63" t="s">
        <v>41</v>
      </c>
      <c r="B18" s="66"/>
      <c r="C18" s="66"/>
      <c r="D18" s="65">
        <f t="shared" si="0"/>
        <v>0</v>
      </c>
    </row>
    <row r="19" spans="1:7" x14ac:dyDescent="0.2">
      <c r="A19" s="68"/>
      <c r="B19" s="69"/>
      <c r="C19" s="69"/>
      <c r="D19" s="65">
        <f t="shared" si="0"/>
        <v>0</v>
      </c>
    </row>
    <row r="20" spans="1:7" x14ac:dyDescent="0.2">
      <c r="A20" s="62" t="s">
        <v>42</v>
      </c>
      <c r="B20" s="105" t="e">
        <f>SUM(B21:B25)</f>
        <v>#REF!</v>
      </c>
      <c r="C20" s="105" t="e">
        <f>SUM(C21:C25)</f>
        <v>#REF!</v>
      </c>
      <c r="D20" s="65" t="e">
        <f t="shared" si="0"/>
        <v>#REF!</v>
      </c>
    </row>
    <row r="21" spans="1:7" ht="25.5" x14ac:dyDescent="0.2">
      <c r="A21" s="63" t="s">
        <v>9</v>
      </c>
      <c r="B21" s="67" t="e">
        <f>#REF!</f>
        <v>#REF!</v>
      </c>
      <c r="C21" s="67" t="e">
        <f>#REF!</f>
        <v>#REF!</v>
      </c>
      <c r="D21" s="65" t="e">
        <f t="shared" si="0"/>
        <v>#REF!</v>
      </c>
      <c r="F21" s="102">
        <v>8</v>
      </c>
    </row>
    <row r="22" spans="1:7" x14ac:dyDescent="0.2">
      <c r="A22" s="63" t="s">
        <v>11</v>
      </c>
      <c r="B22" s="67" t="e">
        <f>#REF!</f>
        <v>#REF!</v>
      </c>
      <c r="C22" s="67" t="e">
        <f>#REF!</f>
        <v>#REF!</v>
      </c>
      <c r="D22" s="65" t="e">
        <f t="shared" si="0"/>
        <v>#REF!</v>
      </c>
      <c r="F22" s="102">
        <v>7</v>
      </c>
    </row>
    <row r="23" spans="1:7" x14ac:dyDescent="0.2">
      <c r="A23" s="63" t="s">
        <v>43</v>
      </c>
      <c r="B23" s="67" t="e">
        <f>#REF!</f>
        <v>#REF!</v>
      </c>
      <c r="C23" s="67" t="e">
        <f>#REF!</f>
        <v>#REF!</v>
      </c>
      <c r="D23" s="65" t="e">
        <f t="shared" si="0"/>
        <v>#REF!</v>
      </c>
      <c r="F23" s="102">
        <v>9</v>
      </c>
    </row>
    <row r="24" spans="1:7" x14ac:dyDescent="0.2">
      <c r="A24" s="63" t="s">
        <v>12</v>
      </c>
      <c r="B24" s="67" t="e">
        <f>#REF!</f>
        <v>#REF!</v>
      </c>
      <c r="C24" s="67" t="e">
        <f>#REF!</f>
        <v>#REF!</v>
      </c>
      <c r="D24" s="65" t="e">
        <f t="shared" si="0"/>
        <v>#REF!</v>
      </c>
      <c r="F24" s="102">
        <v>11</v>
      </c>
    </row>
    <row r="25" spans="1:7" x14ac:dyDescent="0.2">
      <c r="A25" s="63" t="s">
        <v>17</v>
      </c>
      <c r="B25" s="67" t="e">
        <f>#REF!+#REF!+#REF!+#REF!</f>
        <v>#REF!</v>
      </c>
      <c r="C25" s="67" t="e">
        <f>#REF!+#REF!+#REF!+#REF!</f>
        <v>#REF!</v>
      </c>
      <c r="D25" s="65" t="e">
        <f t="shared" si="0"/>
        <v>#REF!</v>
      </c>
      <c r="F25" s="102" t="s">
        <v>124</v>
      </c>
    </row>
    <row r="26" spans="1:7" x14ac:dyDescent="0.2">
      <c r="A26" s="68"/>
      <c r="B26" s="69"/>
      <c r="C26" s="69"/>
      <c r="D26" s="65">
        <f t="shared" si="0"/>
        <v>0</v>
      </c>
    </row>
    <row r="27" spans="1:7" x14ac:dyDescent="0.2">
      <c r="A27" s="62" t="s">
        <v>44</v>
      </c>
      <c r="B27" s="105" t="e">
        <f>SUM(B28:B29)</f>
        <v>#REF!</v>
      </c>
      <c r="C27" s="105" t="e">
        <f>SUM(C28:C29)</f>
        <v>#REF!</v>
      </c>
      <c r="D27" s="65" t="e">
        <f t="shared" si="0"/>
        <v>#REF!</v>
      </c>
    </row>
    <row r="28" spans="1:7" x14ac:dyDescent="0.2">
      <c r="A28" s="63" t="s">
        <v>19</v>
      </c>
      <c r="B28" s="67" t="e">
        <f>#REF!+#REF!+#REF!</f>
        <v>#REF!</v>
      </c>
      <c r="C28" s="67" t="e">
        <f>#REF!+#REF!+#REF!</f>
        <v>#REF!</v>
      </c>
      <c r="D28" s="65" t="e">
        <f t="shared" si="0"/>
        <v>#REF!</v>
      </c>
      <c r="F28" s="102" t="s">
        <v>125</v>
      </c>
    </row>
    <row r="29" spans="1:7" x14ac:dyDescent="0.2">
      <c r="A29" s="63" t="s">
        <v>23</v>
      </c>
      <c r="B29" s="67" t="e">
        <f>#REF!+#REF!+#REF!</f>
        <v>#REF!</v>
      </c>
      <c r="C29" s="67" t="e">
        <f>#REF!+#REF!+#REF!</f>
        <v>#REF!</v>
      </c>
      <c r="D29" s="65" t="e">
        <f t="shared" si="0"/>
        <v>#REF!</v>
      </c>
    </row>
    <row r="30" spans="1:7" x14ac:dyDescent="0.2">
      <c r="A30" s="68"/>
      <c r="B30" s="69"/>
      <c r="C30" s="69"/>
      <c r="D30" s="65">
        <f t="shared" si="0"/>
        <v>0</v>
      </c>
      <c r="F30" s="45"/>
    </row>
    <row r="31" spans="1:7" ht="25.5" x14ac:dyDescent="0.2">
      <c r="A31" s="62" t="s">
        <v>45</v>
      </c>
      <c r="B31" s="66"/>
      <c r="C31" s="66"/>
      <c r="D31" s="65">
        <f t="shared" si="0"/>
        <v>0</v>
      </c>
      <c r="G31" s="65" t="e">
        <f>B15+B20+B27</f>
        <v>#REF!</v>
      </c>
    </row>
    <row r="32" spans="1:7" x14ac:dyDescent="0.2">
      <c r="A32" s="63" t="s">
        <v>46</v>
      </c>
      <c r="B32" s="67" t="e">
        <f>-#REF!</f>
        <v>#REF!</v>
      </c>
      <c r="C32" s="67" t="e">
        <f>-#REF!</f>
        <v>#REF!</v>
      </c>
      <c r="D32" s="65" t="e">
        <f t="shared" si="0"/>
        <v>#REF!</v>
      </c>
    </row>
    <row r="33" spans="1:4" x14ac:dyDescent="0.2">
      <c r="A33" s="63" t="s">
        <v>47</v>
      </c>
      <c r="B33" s="66"/>
      <c r="C33" s="66"/>
      <c r="D33" s="65">
        <f t="shared" si="0"/>
        <v>0</v>
      </c>
    </row>
    <row r="34" spans="1:4" x14ac:dyDescent="0.2">
      <c r="A34" s="62" t="s">
        <v>48</v>
      </c>
      <c r="B34" s="69" t="e">
        <f>SUM(B32:B33)</f>
        <v>#REF!</v>
      </c>
      <c r="C34" s="69" t="e">
        <f>SUM(C32:C33)</f>
        <v>#REF!</v>
      </c>
      <c r="D34" s="65" t="e">
        <f t="shared" si="0"/>
        <v>#REF!</v>
      </c>
    </row>
    <row r="35" spans="1:4" x14ac:dyDescent="0.2">
      <c r="A35" s="62" t="s">
        <v>49</v>
      </c>
      <c r="B35" s="66"/>
      <c r="C35" s="66"/>
      <c r="D35" s="65">
        <f t="shared" si="0"/>
        <v>0</v>
      </c>
    </row>
    <row r="36" spans="1:4" x14ac:dyDescent="0.2">
      <c r="A36" s="63" t="s">
        <v>50</v>
      </c>
      <c r="B36" s="67" t="e">
        <f>#REF!</f>
        <v>#REF!</v>
      </c>
      <c r="C36" s="67" t="e">
        <f>#REF!</f>
        <v>#REF!</v>
      </c>
      <c r="D36" s="65" t="e">
        <f t="shared" si="0"/>
        <v>#REF!</v>
      </c>
    </row>
    <row r="37" spans="1:4" x14ac:dyDescent="0.2">
      <c r="A37" s="63" t="s">
        <v>51</v>
      </c>
      <c r="B37" s="67" t="e">
        <f>#REF!</f>
        <v>#REF!</v>
      </c>
      <c r="C37" s="67" t="e">
        <f>#REF!</f>
        <v>#REF!</v>
      </c>
      <c r="D37" s="65" t="e">
        <f t="shared" si="0"/>
        <v>#REF!</v>
      </c>
    </row>
    <row r="38" spans="1:4" x14ac:dyDescent="0.2">
      <c r="A38" s="63" t="s">
        <v>52</v>
      </c>
      <c r="B38" s="67">
        <v>0</v>
      </c>
      <c r="C38" s="67">
        <v>0</v>
      </c>
      <c r="D38" s="65">
        <f t="shared" si="0"/>
        <v>0</v>
      </c>
    </row>
    <row r="39" spans="1:4" x14ac:dyDescent="0.2">
      <c r="A39" s="62" t="s">
        <v>53</v>
      </c>
      <c r="B39" s="69" t="e">
        <f>SUM(B36:B38)</f>
        <v>#REF!</v>
      </c>
      <c r="C39" s="69" t="e">
        <f>SUM(C36:C38)</f>
        <v>#REF!</v>
      </c>
      <c r="D39" s="65" t="e">
        <f t="shared" si="0"/>
        <v>#REF!</v>
      </c>
    </row>
    <row r="40" spans="1:4" x14ac:dyDescent="0.2">
      <c r="A40" s="62" t="s">
        <v>54</v>
      </c>
      <c r="B40" s="66"/>
      <c r="C40" s="66"/>
      <c r="D40" s="65">
        <f t="shared" si="0"/>
        <v>0</v>
      </c>
    </row>
    <row r="41" spans="1:4" x14ac:dyDescent="0.2">
      <c r="A41" s="63" t="s">
        <v>55</v>
      </c>
      <c r="B41" s="66"/>
      <c r="C41" s="66"/>
      <c r="D41" s="65">
        <f t="shared" si="0"/>
        <v>0</v>
      </c>
    </row>
    <row r="42" spans="1:4" x14ac:dyDescent="0.2">
      <c r="A42" s="63" t="s">
        <v>56</v>
      </c>
      <c r="B42" s="67" t="e">
        <f>#REF!+#REF!</f>
        <v>#REF!</v>
      </c>
      <c r="C42" s="67" t="e">
        <f>#REF!+#REF!</f>
        <v>#REF!</v>
      </c>
      <c r="D42" s="65" t="e">
        <f t="shared" si="0"/>
        <v>#REF!</v>
      </c>
    </row>
    <row r="43" spans="1:4" x14ac:dyDescent="0.2">
      <c r="A43" s="62" t="s">
        <v>57</v>
      </c>
      <c r="B43" s="69" t="e">
        <f>B12+B20+B27+B34+B39+B42</f>
        <v>#REF!</v>
      </c>
      <c r="C43" s="69" t="e">
        <f>C12+C20+C27+C34+C39+C42</f>
        <v>#REF!</v>
      </c>
      <c r="D43" s="65" t="e">
        <f t="shared" si="0"/>
        <v>#REF!</v>
      </c>
    </row>
    <row r="44" spans="1:4" x14ac:dyDescent="0.2">
      <c r="A44" s="83"/>
      <c r="B44" s="84"/>
      <c r="C44" s="84"/>
      <c r="D44" s="65">
        <f t="shared" si="0"/>
        <v>0</v>
      </c>
    </row>
    <row r="45" spans="1:4" x14ac:dyDescent="0.2">
      <c r="A45" s="62" t="s">
        <v>58</v>
      </c>
      <c r="B45" s="67" t="e">
        <f>B47-B46</f>
        <v>#REF!</v>
      </c>
      <c r="C45" s="67" t="e">
        <f>C47-C46</f>
        <v>#REF!</v>
      </c>
      <c r="D45" s="65" t="e">
        <f>B45-C45</f>
        <v>#REF!</v>
      </c>
    </row>
    <row r="46" spans="1:4" x14ac:dyDescent="0.2">
      <c r="A46" s="62" t="s">
        <v>59</v>
      </c>
      <c r="B46" s="69" t="e">
        <f>#REF!</f>
        <v>#REF!</v>
      </c>
      <c r="C46" s="69" t="e">
        <f>#REF!</f>
        <v>#REF!</v>
      </c>
      <c r="D46" s="65" t="e">
        <f>B46-C46</f>
        <v>#REF!</v>
      </c>
    </row>
    <row r="47" spans="1:4" x14ac:dyDescent="0.2">
      <c r="A47" s="62" t="s">
        <v>60</v>
      </c>
      <c r="B47" s="69" t="e">
        <f>#REF!</f>
        <v>#REF!</v>
      </c>
      <c r="C47" s="69" t="e">
        <f>#REF!</f>
        <v>#REF!</v>
      </c>
      <c r="D47" s="65" t="e">
        <f t="shared" si="0"/>
        <v>#REF!</v>
      </c>
    </row>
    <row r="48" spans="1:4" x14ac:dyDescent="0.2">
      <c r="B48" s="70"/>
      <c r="C48" s="70"/>
      <c r="D48" s="70"/>
    </row>
    <row r="49" spans="1:4" x14ac:dyDescent="0.2">
      <c r="B49" s="71" t="e">
        <f>B43-B45</f>
        <v>#REF!</v>
      </c>
      <c r="C49" s="71" t="e">
        <f>C43-C45</f>
        <v>#REF!</v>
      </c>
      <c r="D49" s="100"/>
    </row>
    <row r="50" spans="1:4" x14ac:dyDescent="0.2">
      <c r="A50" s="9" t="str">
        <f>СК!A47</f>
        <v xml:space="preserve">Председатель Правления Ахметжанова Д. Д. </v>
      </c>
      <c r="B50" s="85" t="e">
        <f>B47-B46-B45</f>
        <v>#REF!</v>
      </c>
      <c r="C50" s="12" t="e">
        <f>C47-C46-C45</f>
        <v>#REF!</v>
      </c>
      <c r="D50" s="12" t="e">
        <f>D47-D46-D45</f>
        <v>#REF!</v>
      </c>
    </row>
    <row r="51" spans="1:4" x14ac:dyDescent="0.2">
      <c r="A51" s="9"/>
      <c r="B51" s="96"/>
      <c r="C51" s="12"/>
      <c r="D51" s="101"/>
    </row>
    <row r="52" spans="1:4" x14ac:dyDescent="0.2">
      <c r="A52" s="9" t="str">
        <f>баланс!A41</f>
        <v>Главный бухгалтер Усенова М.О.</v>
      </c>
      <c r="B52" s="80"/>
      <c r="C52" s="8"/>
      <c r="D52" s="81"/>
    </row>
    <row r="53" spans="1:4" x14ac:dyDescent="0.2">
      <c r="A53" s="9"/>
      <c r="B53" s="72"/>
      <c r="C53" s="8"/>
      <c r="D53" s="82"/>
    </row>
    <row r="54" spans="1:4" x14ac:dyDescent="0.2">
      <c r="A54" s="9" t="str">
        <f>баланс!A43</f>
        <v>Исполнитель Усенова М.О.</v>
      </c>
      <c r="B54" s="80"/>
      <c r="C54" s="8"/>
      <c r="D54" s="81"/>
    </row>
    <row r="55" spans="1:4" x14ac:dyDescent="0.2">
      <c r="A55" s="9"/>
      <c r="B55" s="9"/>
      <c r="C55" s="10"/>
      <c r="D55" s="11"/>
    </row>
    <row r="56" spans="1:4" x14ac:dyDescent="0.2">
      <c r="A56" s="9" t="s">
        <v>61</v>
      </c>
      <c r="B56" s="9"/>
      <c r="C56" s="10"/>
      <c r="D56" s="11"/>
    </row>
    <row r="57" spans="1:4" x14ac:dyDescent="0.2">
      <c r="A57" s="74"/>
      <c r="B57" s="9"/>
      <c r="C57" s="10"/>
      <c r="D57" s="11"/>
    </row>
    <row r="58" spans="1:4" x14ac:dyDescent="0.2">
      <c r="A58" s="74"/>
      <c r="B58" s="9"/>
      <c r="C58" s="10"/>
      <c r="D58" s="11"/>
    </row>
    <row r="59" spans="1:4" x14ac:dyDescent="0.2">
      <c r="A59" s="74" t="s">
        <v>30</v>
      </c>
      <c r="B59" s="9"/>
      <c r="C59" s="10"/>
      <c r="D59" s="11"/>
    </row>
  </sheetData>
  <mergeCells count="5">
    <mergeCell ref="A3:C3"/>
    <mergeCell ref="A6:C6"/>
    <mergeCell ref="A7:C7"/>
    <mergeCell ref="A8:C8"/>
    <mergeCell ref="A9:C9"/>
  </mergeCell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71"/>
  <sheetViews>
    <sheetView view="pageBreakPreview" zoomScale="130" zoomScaleNormal="100" zoomScaleSheetLayoutView="130" workbookViewId="0">
      <selection activeCell="D1" sqref="D1:D1048576"/>
    </sheetView>
  </sheetViews>
  <sheetFormatPr defaultRowHeight="12.75" x14ac:dyDescent="0.2"/>
  <cols>
    <col min="1" max="1" width="65.42578125" style="106" customWidth="1"/>
    <col min="2" max="3" width="18.7109375" style="79" customWidth="1"/>
    <col min="4" max="4" width="7.140625" style="106" customWidth="1"/>
    <col min="5" max="5" width="11.85546875" style="106" hidden="1" customWidth="1"/>
    <col min="6" max="255" width="9.140625" style="106"/>
    <col min="256" max="256" width="65.42578125" style="106" customWidth="1"/>
    <col min="257" max="258" width="18.7109375" style="106" customWidth="1"/>
    <col min="259" max="259" width="15.85546875" style="106" customWidth="1"/>
    <col min="260" max="260" width="7.140625" style="106" customWidth="1"/>
    <col min="261" max="261" width="0" style="106" hidden="1" customWidth="1"/>
    <col min="262" max="511" width="9.140625" style="106"/>
    <col min="512" max="512" width="65.42578125" style="106" customWidth="1"/>
    <col min="513" max="514" width="18.7109375" style="106" customWidth="1"/>
    <col min="515" max="515" width="15.85546875" style="106" customWidth="1"/>
    <col min="516" max="516" width="7.140625" style="106" customWidth="1"/>
    <col min="517" max="517" width="0" style="106" hidden="1" customWidth="1"/>
    <col min="518" max="767" width="9.140625" style="106"/>
    <col min="768" max="768" width="65.42578125" style="106" customWidth="1"/>
    <col min="769" max="770" width="18.7109375" style="106" customWidth="1"/>
    <col min="771" max="771" width="15.85546875" style="106" customWidth="1"/>
    <col min="772" max="772" width="7.140625" style="106" customWidth="1"/>
    <col min="773" max="773" width="0" style="106" hidden="1" customWidth="1"/>
    <col min="774" max="1023" width="9.140625" style="106"/>
    <col min="1024" max="1024" width="65.42578125" style="106" customWidth="1"/>
    <col min="1025" max="1026" width="18.7109375" style="106" customWidth="1"/>
    <col min="1027" max="1027" width="15.85546875" style="106" customWidth="1"/>
    <col min="1028" max="1028" width="7.140625" style="106" customWidth="1"/>
    <col min="1029" max="1029" width="0" style="106" hidden="1" customWidth="1"/>
    <col min="1030" max="1279" width="9.140625" style="106"/>
    <col min="1280" max="1280" width="65.42578125" style="106" customWidth="1"/>
    <col min="1281" max="1282" width="18.7109375" style="106" customWidth="1"/>
    <col min="1283" max="1283" width="15.85546875" style="106" customWidth="1"/>
    <col min="1284" max="1284" width="7.140625" style="106" customWidth="1"/>
    <col min="1285" max="1285" width="0" style="106" hidden="1" customWidth="1"/>
    <col min="1286" max="1535" width="9.140625" style="106"/>
    <col min="1536" max="1536" width="65.42578125" style="106" customWidth="1"/>
    <col min="1537" max="1538" width="18.7109375" style="106" customWidth="1"/>
    <col min="1539" max="1539" width="15.85546875" style="106" customWidth="1"/>
    <col min="1540" max="1540" width="7.140625" style="106" customWidth="1"/>
    <col min="1541" max="1541" width="0" style="106" hidden="1" customWidth="1"/>
    <col min="1542" max="1791" width="9.140625" style="106"/>
    <col min="1792" max="1792" width="65.42578125" style="106" customWidth="1"/>
    <col min="1793" max="1794" width="18.7109375" style="106" customWidth="1"/>
    <col min="1795" max="1795" width="15.85546875" style="106" customWidth="1"/>
    <col min="1796" max="1796" width="7.140625" style="106" customWidth="1"/>
    <col min="1797" max="1797" width="0" style="106" hidden="1" customWidth="1"/>
    <col min="1798" max="2047" width="9.140625" style="106"/>
    <col min="2048" max="2048" width="65.42578125" style="106" customWidth="1"/>
    <col min="2049" max="2050" width="18.7109375" style="106" customWidth="1"/>
    <col min="2051" max="2051" width="15.85546875" style="106" customWidth="1"/>
    <col min="2052" max="2052" width="7.140625" style="106" customWidth="1"/>
    <col min="2053" max="2053" width="0" style="106" hidden="1" customWidth="1"/>
    <col min="2054" max="2303" width="9.140625" style="106"/>
    <col min="2304" max="2304" width="65.42578125" style="106" customWidth="1"/>
    <col min="2305" max="2306" width="18.7109375" style="106" customWidth="1"/>
    <col min="2307" max="2307" width="15.85546875" style="106" customWidth="1"/>
    <col min="2308" max="2308" width="7.140625" style="106" customWidth="1"/>
    <col min="2309" max="2309" width="0" style="106" hidden="1" customWidth="1"/>
    <col min="2310" max="2559" width="9.140625" style="106"/>
    <col min="2560" max="2560" width="65.42578125" style="106" customWidth="1"/>
    <col min="2561" max="2562" width="18.7109375" style="106" customWidth="1"/>
    <col min="2563" max="2563" width="15.85546875" style="106" customWidth="1"/>
    <col min="2564" max="2564" width="7.140625" style="106" customWidth="1"/>
    <col min="2565" max="2565" width="0" style="106" hidden="1" customWidth="1"/>
    <col min="2566" max="2815" width="9.140625" style="106"/>
    <col min="2816" max="2816" width="65.42578125" style="106" customWidth="1"/>
    <col min="2817" max="2818" width="18.7109375" style="106" customWidth="1"/>
    <col min="2819" max="2819" width="15.85546875" style="106" customWidth="1"/>
    <col min="2820" max="2820" width="7.140625" style="106" customWidth="1"/>
    <col min="2821" max="2821" width="0" style="106" hidden="1" customWidth="1"/>
    <col min="2822" max="3071" width="9.140625" style="106"/>
    <col min="3072" max="3072" width="65.42578125" style="106" customWidth="1"/>
    <col min="3073" max="3074" width="18.7109375" style="106" customWidth="1"/>
    <col min="3075" max="3075" width="15.85546875" style="106" customWidth="1"/>
    <col min="3076" max="3076" width="7.140625" style="106" customWidth="1"/>
    <col min="3077" max="3077" width="0" style="106" hidden="1" customWidth="1"/>
    <col min="3078" max="3327" width="9.140625" style="106"/>
    <col min="3328" max="3328" width="65.42578125" style="106" customWidth="1"/>
    <col min="3329" max="3330" width="18.7109375" style="106" customWidth="1"/>
    <col min="3331" max="3331" width="15.85546875" style="106" customWidth="1"/>
    <col min="3332" max="3332" width="7.140625" style="106" customWidth="1"/>
    <col min="3333" max="3333" width="0" style="106" hidden="1" customWidth="1"/>
    <col min="3334" max="3583" width="9.140625" style="106"/>
    <col min="3584" max="3584" width="65.42578125" style="106" customWidth="1"/>
    <col min="3585" max="3586" width="18.7109375" style="106" customWidth="1"/>
    <col min="3587" max="3587" width="15.85546875" style="106" customWidth="1"/>
    <col min="3588" max="3588" width="7.140625" style="106" customWidth="1"/>
    <col min="3589" max="3589" width="0" style="106" hidden="1" customWidth="1"/>
    <col min="3590" max="3839" width="9.140625" style="106"/>
    <col min="3840" max="3840" width="65.42578125" style="106" customWidth="1"/>
    <col min="3841" max="3842" width="18.7109375" style="106" customWidth="1"/>
    <col min="3843" max="3843" width="15.85546875" style="106" customWidth="1"/>
    <col min="3844" max="3844" width="7.140625" style="106" customWidth="1"/>
    <col min="3845" max="3845" width="0" style="106" hidden="1" customWidth="1"/>
    <col min="3846" max="4095" width="9.140625" style="106"/>
    <col min="4096" max="4096" width="65.42578125" style="106" customWidth="1"/>
    <col min="4097" max="4098" width="18.7109375" style="106" customWidth="1"/>
    <col min="4099" max="4099" width="15.85546875" style="106" customWidth="1"/>
    <col min="4100" max="4100" width="7.140625" style="106" customWidth="1"/>
    <col min="4101" max="4101" width="0" style="106" hidden="1" customWidth="1"/>
    <col min="4102" max="4351" width="9.140625" style="106"/>
    <col min="4352" max="4352" width="65.42578125" style="106" customWidth="1"/>
    <col min="4353" max="4354" width="18.7109375" style="106" customWidth="1"/>
    <col min="4355" max="4355" width="15.85546875" style="106" customWidth="1"/>
    <col min="4356" max="4356" width="7.140625" style="106" customWidth="1"/>
    <col min="4357" max="4357" width="0" style="106" hidden="1" customWidth="1"/>
    <col min="4358" max="4607" width="9.140625" style="106"/>
    <col min="4608" max="4608" width="65.42578125" style="106" customWidth="1"/>
    <col min="4609" max="4610" width="18.7109375" style="106" customWidth="1"/>
    <col min="4611" max="4611" width="15.85546875" style="106" customWidth="1"/>
    <col min="4612" max="4612" width="7.140625" style="106" customWidth="1"/>
    <col min="4613" max="4613" width="0" style="106" hidden="1" customWidth="1"/>
    <col min="4614" max="4863" width="9.140625" style="106"/>
    <col min="4864" max="4864" width="65.42578125" style="106" customWidth="1"/>
    <col min="4865" max="4866" width="18.7109375" style="106" customWidth="1"/>
    <col min="4867" max="4867" width="15.85546875" style="106" customWidth="1"/>
    <col min="4868" max="4868" width="7.140625" style="106" customWidth="1"/>
    <col min="4869" max="4869" width="0" style="106" hidden="1" customWidth="1"/>
    <col min="4870" max="5119" width="9.140625" style="106"/>
    <col min="5120" max="5120" width="65.42578125" style="106" customWidth="1"/>
    <col min="5121" max="5122" width="18.7109375" style="106" customWidth="1"/>
    <col min="5123" max="5123" width="15.85546875" style="106" customWidth="1"/>
    <col min="5124" max="5124" width="7.140625" style="106" customWidth="1"/>
    <col min="5125" max="5125" width="0" style="106" hidden="1" customWidth="1"/>
    <col min="5126" max="5375" width="9.140625" style="106"/>
    <col min="5376" max="5376" width="65.42578125" style="106" customWidth="1"/>
    <col min="5377" max="5378" width="18.7109375" style="106" customWidth="1"/>
    <col min="5379" max="5379" width="15.85546875" style="106" customWidth="1"/>
    <col min="5380" max="5380" width="7.140625" style="106" customWidth="1"/>
    <col min="5381" max="5381" width="0" style="106" hidden="1" customWidth="1"/>
    <col min="5382" max="5631" width="9.140625" style="106"/>
    <col min="5632" max="5632" width="65.42578125" style="106" customWidth="1"/>
    <col min="5633" max="5634" width="18.7109375" style="106" customWidth="1"/>
    <col min="5635" max="5635" width="15.85546875" style="106" customWidth="1"/>
    <col min="5636" max="5636" width="7.140625" style="106" customWidth="1"/>
    <col min="5637" max="5637" width="0" style="106" hidden="1" customWidth="1"/>
    <col min="5638" max="5887" width="9.140625" style="106"/>
    <col min="5888" max="5888" width="65.42578125" style="106" customWidth="1"/>
    <col min="5889" max="5890" width="18.7109375" style="106" customWidth="1"/>
    <col min="5891" max="5891" width="15.85546875" style="106" customWidth="1"/>
    <col min="5892" max="5892" width="7.140625" style="106" customWidth="1"/>
    <col min="5893" max="5893" width="0" style="106" hidden="1" customWidth="1"/>
    <col min="5894" max="6143" width="9.140625" style="106"/>
    <col min="6144" max="6144" width="65.42578125" style="106" customWidth="1"/>
    <col min="6145" max="6146" width="18.7109375" style="106" customWidth="1"/>
    <col min="6147" max="6147" width="15.85546875" style="106" customWidth="1"/>
    <col min="6148" max="6148" width="7.140625" style="106" customWidth="1"/>
    <col min="6149" max="6149" width="0" style="106" hidden="1" customWidth="1"/>
    <col min="6150" max="6399" width="9.140625" style="106"/>
    <col min="6400" max="6400" width="65.42578125" style="106" customWidth="1"/>
    <col min="6401" max="6402" width="18.7109375" style="106" customWidth="1"/>
    <col min="6403" max="6403" width="15.85546875" style="106" customWidth="1"/>
    <col min="6404" max="6404" width="7.140625" style="106" customWidth="1"/>
    <col min="6405" max="6405" width="0" style="106" hidden="1" customWidth="1"/>
    <col min="6406" max="6655" width="9.140625" style="106"/>
    <col min="6656" max="6656" width="65.42578125" style="106" customWidth="1"/>
    <col min="6657" max="6658" width="18.7109375" style="106" customWidth="1"/>
    <col min="6659" max="6659" width="15.85546875" style="106" customWidth="1"/>
    <col min="6660" max="6660" width="7.140625" style="106" customWidth="1"/>
    <col min="6661" max="6661" width="0" style="106" hidden="1" customWidth="1"/>
    <col min="6662" max="6911" width="9.140625" style="106"/>
    <col min="6912" max="6912" width="65.42578125" style="106" customWidth="1"/>
    <col min="6913" max="6914" width="18.7109375" style="106" customWidth="1"/>
    <col min="6915" max="6915" width="15.85546875" style="106" customWidth="1"/>
    <col min="6916" max="6916" width="7.140625" style="106" customWidth="1"/>
    <col min="6917" max="6917" width="0" style="106" hidden="1" customWidth="1"/>
    <col min="6918" max="7167" width="9.140625" style="106"/>
    <col min="7168" max="7168" width="65.42578125" style="106" customWidth="1"/>
    <col min="7169" max="7170" width="18.7109375" style="106" customWidth="1"/>
    <col min="7171" max="7171" width="15.85546875" style="106" customWidth="1"/>
    <col min="7172" max="7172" width="7.140625" style="106" customWidth="1"/>
    <col min="7173" max="7173" width="0" style="106" hidden="1" customWidth="1"/>
    <col min="7174" max="7423" width="9.140625" style="106"/>
    <col min="7424" max="7424" width="65.42578125" style="106" customWidth="1"/>
    <col min="7425" max="7426" width="18.7109375" style="106" customWidth="1"/>
    <col min="7427" max="7427" width="15.85546875" style="106" customWidth="1"/>
    <col min="7428" max="7428" width="7.140625" style="106" customWidth="1"/>
    <col min="7429" max="7429" width="0" style="106" hidden="1" customWidth="1"/>
    <col min="7430" max="7679" width="9.140625" style="106"/>
    <col min="7680" max="7680" width="65.42578125" style="106" customWidth="1"/>
    <col min="7681" max="7682" width="18.7109375" style="106" customWidth="1"/>
    <col min="7683" max="7683" width="15.85546875" style="106" customWidth="1"/>
    <col min="7684" max="7684" width="7.140625" style="106" customWidth="1"/>
    <col min="7685" max="7685" width="0" style="106" hidden="1" customWidth="1"/>
    <col min="7686" max="7935" width="9.140625" style="106"/>
    <col min="7936" max="7936" width="65.42578125" style="106" customWidth="1"/>
    <col min="7937" max="7938" width="18.7109375" style="106" customWidth="1"/>
    <col min="7939" max="7939" width="15.85546875" style="106" customWidth="1"/>
    <col min="7940" max="7940" width="7.140625" style="106" customWidth="1"/>
    <col min="7941" max="7941" width="0" style="106" hidden="1" customWidth="1"/>
    <col min="7942" max="8191" width="9.140625" style="106"/>
    <col min="8192" max="8192" width="65.42578125" style="106" customWidth="1"/>
    <col min="8193" max="8194" width="18.7109375" style="106" customWidth="1"/>
    <col min="8195" max="8195" width="15.85546875" style="106" customWidth="1"/>
    <col min="8196" max="8196" width="7.140625" style="106" customWidth="1"/>
    <col min="8197" max="8197" width="0" style="106" hidden="1" customWidth="1"/>
    <col min="8198" max="8447" width="9.140625" style="106"/>
    <col min="8448" max="8448" width="65.42578125" style="106" customWidth="1"/>
    <col min="8449" max="8450" width="18.7109375" style="106" customWidth="1"/>
    <col min="8451" max="8451" width="15.85546875" style="106" customWidth="1"/>
    <col min="8452" max="8452" width="7.140625" style="106" customWidth="1"/>
    <col min="8453" max="8453" width="0" style="106" hidden="1" customWidth="1"/>
    <col min="8454" max="8703" width="9.140625" style="106"/>
    <col min="8704" max="8704" width="65.42578125" style="106" customWidth="1"/>
    <col min="8705" max="8706" width="18.7109375" style="106" customWidth="1"/>
    <col min="8707" max="8707" width="15.85546875" style="106" customWidth="1"/>
    <col min="8708" max="8708" width="7.140625" style="106" customWidth="1"/>
    <col min="8709" max="8709" width="0" style="106" hidden="1" customWidth="1"/>
    <col min="8710" max="8959" width="9.140625" style="106"/>
    <col min="8960" max="8960" width="65.42578125" style="106" customWidth="1"/>
    <col min="8961" max="8962" width="18.7109375" style="106" customWidth="1"/>
    <col min="8963" max="8963" width="15.85546875" style="106" customWidth="1"/>
    <col min="8964" max="8964" width="7.140625" style="106" customWidth="1"/>
    <col min="8965" max="8965" width="0" style="106" hidden="1" customWidth="1"/>
    <col min="8966" max="9215" width="9.140625" style="106"/>
    <col min="9216" max="9216" width="65.42578125" style="106" customWidth="1"/>
    <col min="9217" max="9218" width="18.7109375" style="106" customWidth="1"/>
    <col min="9219" max="9219" width="15.85546875" style="106" customWidth="1"/>
    <col min="9220" max="9220" width="7.140625" style="106" customWidth="1"/>
    <col min="9221" max="9221" width="0" style="106" hidden="1" customWidth="1"/>
    <col min="9222" max="9471" width="9.140625" style="106"/>
    <col min="9472" max="9472" width="65.42578125" style="106" customWidth="1"/>
    <col min="9473" max="9474" width="18.7109375" style="106" customWidth="1"/>
    <col min="9475" max="9475" width="15.85546875" style="106" customWidth="1"/>
    <col min="9476" max="9476" width="7.140625" style="106" customWidth="1"/>
    <col min="9477" max="9477" width="0" style="106" hidden="1" customWidth="1"/>
    <col min="9478" max="9727" width="9.140625" style="106"/>
    <col min="9728" max="9728" width="65.42578125" style="106" customWidth="1"/>
    <col min="9729" max="9730" width="18.7109375" style="106" customWidth="1"/>
    <col min="9731" max="9731" width="15.85546875" style="106" customWidth="1"/>
    <col min="9732" max="9732" width="7.140625" style="106" customWidth="1"/>
    <col min="9733" max="9733" width="0" style="106" hidden="1" customWidth="1"/>
    <col min="9734" max="9983" width="9.140625" style="106"/>
    <col min="9984" max="9984" width="65.42578125" style="106" customWidth="1"/>
    <col min="9985" max="9986" width="18.7109375" style="106" customWidth="1"/>
    <col min="9987" max="9987" width="15.85546875" style="106" customWidth="1"/>
    <col min="9988" max="9988" width="7.140625" style="106" customWidth="1"/>
    <col min="9989" max="9989" width="0" style="106" hidden="1" customWidth="1"/>
    <col min="9990" max="10239" width="9.140625" style="106"/>
    <col min="10240" max="10240" width="65.42578125" style="106" customWidth="1"/>
    <col min="10241" max="10242" width="18.7109375" style="106" customWidth="1"/>
    <col min="10243" max="10243" width="15.85546875" style="106" customWidth="1"/>
    <col min="10244" max="10244" width="7.140625" style="106" customWidth="1"/>
    <col min="10245" max="10245" width="0" style="106" hidden="1" customWidth="1"/>
    <col min="10246" max="10495" width="9.140625" style="106"/>
    <col min="10496" max="10496" width="65.42578125" style="106" customWidth="1"/>
    <col min="10497" max="10498" width="18.7109375" style="106" customWidth="1"/>
    <col min="10499" max="10499" width="15.85546875" style="106" customWidth="1"/>
    <col min="10500" max="10500" width="7.140625" style="106" customWidth="1"/>
    <col min="10501" max="10501" width="0" style="106" hidden="1" customWidth="1"/>
    <col min="10502" max="10751" width="9.140625" style="106"/>
    <col min="10752" max="10752" width="65.42578125" style="106" customWidth="1"/>
    <col min="10753" max="10754" width="18.7109375" style="106" customWidth="1"/>
    <col min="10755" max="10755" width="15.85546875" style="106" customWidth="1"/>
    <col min="10756" max="10756" width="7.140625" style="106" customWidth="1"/>
    <col min="10757" max="10757" width="0" style="106" hidden="1" customWidth="1"/>
    <col min="10758" max="11007" width="9.140625" style="106"/>
    <col min="11008" max="11008" width="65.42578125" style="106" customWidth="1"/>
    <col min="11009" max="11010" width="18.7109375" style="106" customWidth="1"/>
    <col min="11011" max="11011" width="15.85546875" style="106" customWidth="1"/>
    <col min="11012" max="11012" width="7.140625" style="106" customWidth="1"/>
    <col min="11013" max="11013" width="0" style="106" hidden="1" customWidth="1"/>
    <col min="11014" max="11263" width="9.140625" style="106"/>
    <col min="11264" max="11264" width="65.42578125" style="106" customWidth="1"/>
    <col min="11265" max="11266" width="18.7109375" style="106" customWidth="1"/>
    <col min="11267" max="11267" width="15.85546875" style="106" customWidth="1"/>
    <col min="11268" max="11268" width="7.140625" style="106" customWidth="1"/>
    <col min="11269" max="11269" width="0" style="106" hidden="1" customWidth="1"/>
    <col min="11270" max="11519" width="9.140625" style="106"/>
    <col min="11520" max="11520" width="65.42578125" style="106" customWidth="1"/>
    <col min="11521" max="11522" width="18.7109375" style="106" customWidth="1"/>
    <col min="11523" max="11523" width="15.85546875" style="106" customWidth="1"/>
    <col min="11524" max="11524" width="7.140625" style="106" customWidth="1"/>
    <col min="11525" max="11525" width="0" style="106" hidden="1" customWidth="1"/>
    <col min="11526" max="11775" width="9.140625" style="106"/>
    <col min="11776" max="11776" width="65.42578125" style="106" customWidth="1"/>
    <col min="11777" max="11778" width="18.7109375" style="106" customWidth="1"/>
    <col min="11779" max="11779" width="15.85546875" style="106" customWidth="1"/>
    <col min="11780" max="11780" width="7.140625" style="106" customWidth="1"/>
    <col min="11781" max="11781" width="0" style="106" hidden="1" customWidth="1"/>
    <col min="11782" max="12031" width="9.140625" style="106"/>
    <col min="12032" max="12032" width="65.42578125" style="106" customWidth="1"/>
    <col min="12033" max="12034" width="18.7109375" style="106" customWidth="1"/>
    <col min="12035" max="12035" width="15.85546875" style="106" customWidth="1"/>
    <col min="12036" max="12036" width="7.140625" style="106" customWidth="1"/>
    <col min="12037" max="12037" width="0" style="106" hidden="1" customWidth="1"/>
    <col min="12038" max="12287" width="9.140625" style="106"/>
    <col min="12288" max="12288" width="65.42578125" style="106" customWidth="1"/>
    <col min="12289" max="12290" width="18.7109375" style="106" customWidth="1"/>
    <col min="12291" max="12291" width="15.85546875" style="106" customWidth="1"/>
    <col min="12292" max="12292" width="7.140625" style="106" customWidth="1"/>
    <col min="12293" max="12293" width="0" style="106" hidden="1" customWidth="1"/>
    <col min="12294" max="12543" width="9.140625" style="106"/>
    <col min="12544" max="12544" width="65.42578125" style="106" customWidth="1"/>
    <col min="12545" max="12546" width="18.7109375" style="106" customWidth="1"/>
    <col min="12547" max="12547" width="15.85546875" style="106" customWidth="1"/>
    <col min="12548" max="12548" width="7.140625" style="106" customWidth="1"/>
    <col min="12549" max="12549" width="0" style="106" hidden="1" customWidth="1"/>
    <col min="12550" max="12799" width="9.140625" style="106"/>
    <col min="12800" max="12800" width="65.42578125" style="106" customWidth="1"/>
    <col min="12801" max="12802" width="18.7109375" style="106" customWidth="1"/>
    <col min="12803" max="12803" width="15.85546875" style="106" customWidth="1"/>
    <col min="12804" max="12804" width="7.140625" style="106" customWidth="1"/>
    <col min="12805" max="12805" width="0" style="106" hidden="1" customWidth="1"/>
    <col min="12806" max="13055" width="9.140625" style="106"/>
    <col min="13056" max="13056" width="65.42578125" style="106" customWidth="1"/>
    <col min="13057" max="13058" width="18.7109375" style="106" customWidth="1"/>
    <col min="13059" max="13059" width="15.85546875" style="106" customWidth="1"/>
    <col min="13060" max="13060" width="7.140625" style="106" customWidth="1"/>
    <col min="13061" max="13061" width="0" style="106" hidden="1" customWidth="1"/>
    <col min="13062" max="13311" width="9.140625" style="106"/>
    <col min="13312" max="13312" width="65.42578125" style="106" customWidth="1"/>
    <col min="13313" max="13314" width="18.7109375" style="106" customWidth="1"/>
    <col min="13315" max="13315" width="15.85546875" style="106" customWidth="1"/>
    <col min="13316" max="13316" width="7.140625" style="106" customWidth="1"/>
    <col min="13317" max="13317" width="0" style="106" hidden="1" customWidth="1"/>
    <col min="13318" max="13567" width="9.140625" style="106"/>
    <col min="13568" max="13568" width="65.42578125" style="106" customWidth="1"/>
    <col min="13569" max="13570" width="18.7109375" style="106" customWidth="1"/>
    <col min="13571" max="13571" width="15.85546875" style="106" customWidth="1"/>
    <col min="13572" max="13572" width="7.140625" style="106" customWidth="1"/>
    <col min="13573" max="13573" width="0" style="106" hidden="1" customWidth="1"/>
    <col min="13574" max="13823" width="9.140625" style="106"/>
    <col min="13824" max="13824" width="65.42578125" style="106" customWidth="1"/>
    <col min="13825" max="13826" width="18.7109375" style="106" customWidth="1"/>
    <col min="13827" max="13827" width="15.85546875" style="106" customWidth="1"/>
    <col min="13828" max="13828" width="7.140625" style="106" customWidth="1"/>
    <col min="13829" max="13829" width="0" style="106" hidden="1" customWidth="1"/>
    <col min="13830" max="14079" width="9.140625" style="106"/>
    <col min="14080" max="14080" width="65.42578125" style="106" customWidth="1"/>
    <col min="14081" max="14082" width="18.7109375" style="106" customWidth="1"/>
    <col min="14083" max="14083" width="15.85546875" style="106" customWidth="1"/>
    <col min="14084" max="14084" width="7.140625" style="106" customWidth="1"/>
    <col min="14085" max="14085" width="0" style="106" hidden="1" customWidth="1"/>
    <col min="14086" max="14335" width="9.140625" style="106"/>
    <col min="14336" max="14336" width="65.42578125" style="106" customWidth="1"/>
    <col min="14337" max="14338" width="18.7109375" style="106" customWidth="1"/>
    <col min="14339" max="14339" width="15.85546875" style="106" customWidth="1"/>
    <col min="14340" max="14340" width="7.140625" style="106" customWidth="1"/>
    <col min="14341" max="14341" width="0" style="106" hidden="1" customWidth="1"/>
    <col min="14342" max="14591" width="9.140625" style="106"/>
    <col min="14592" max="14592" width="65.42578125" style="106" customWidth="1"/>
    <col min="14593" max="14594" width="18.7109375" style="106" customWidth="1"/>
    <col min="14595" max="14595" width="15.85546875" style="106" customWidth="1"/>
    <col min="14596" max="14596" width="7.140625" style="106" customWidth="1"/>
    <col min="14597" max="14597" width="0" style="106" hidden="1" customWidth="1"/>
    <col min="14598" max="14847" width="9.140625" style="106"/>
    <col min="14848" max="14848" width="65.42578125" style="106" customWidth="1"/>
    <col min="14849" max="14850" width="18.7109375" style="106" customWidth="1"/>
    <col min="14851" max="14851" width="15.85546875" style="106" customWidth="1"/>
    <col min="14852" max="14852" width="7.140625" style="106" customWidth="1"/>
    <col min="14853" max="14853" width="0" style="106" hidden="1" customWidth="1"/>
    <col min="14854" max="15103" width="9.140625" style="106"/>
    <col min="15104" max="15104" width="65.42578125" style="106" customWidth="1"/>
    <col min="15105" max="15106" width="18.7109375" style="106" customWidth="1"/>
    <col min="15107" max="15107" width="15.85546875" style="106" customWidth="1"/>
    <col min="15108" max="15108" width="7.140625" style="106" customWidth="1"/>
    <col min="15109" max="15109" width="0" style="106" hidden="1" customWidth="1"/>
    <col min="15110" max="15359" width="9.140625" style="106"/>
    <col min="15360" max="15360" width="65.42578125" style="106" customWidth="1"/>
    <col min="15361" max="15362" width="18.7109375" style="106" customWidth="1"/>
    <col min="15363" max="15363" width="15.85546875" style="106" customWidth="1"/>
    <col min="15364" max="15364" width="7.140625" style="106" customWidth="1"/>
    <col min="15365" max="15365" width="0" style="106" hidden="1" customWidth="1"/>
    <col min="15366" max="15615" width="9.140625" style="106"/>
    <col min="15616" max="15616" width="65.42578125" style="106" customWidth="1"/>
    <col min="15617" max="15618" width="18.7109375" style="106" customWidth="1"/>
    <col min="15619" max="15619" width="15.85546875" style="106" customWidth="1"/>
    <col min="15620" max="15620" width="7.140625" style="106" customWidth="1"/>
    <col min="15621" max="15621" width="0" style="106" hidden="1" customWidth="1"/>
    <col min="15622" max="15871" width="9.140625" style="106"/>
    <col min="15872" max="15872" width="65.42578125" style="106" customWidth="1"/>
    <col min="15873" max="15874" width="18.7109375" style="106" customWidth="1"/>
    <col min="15875" max="15875" width="15.85546875" style="106" customWidth="1"/>
    <col min="15876" max="15876" width="7.140625" style="106" customWidth="1"/>
    <col min="15877" max="15877" width="0" style="106" hidden="1" customWidth="1"/>
    <col min="15878" max="16127" width="9.140625" style="106"/>
    <col min="16128" max="16128" width="65.42578125" style="106" customWidth="1"/>
    <col min="16129" max="16130" width="18.7109375" style="106" customWidth="1"/>
    <col min="16131" max="16131" width="15.85546875" style="106" customWidth="1"/>
    <col min="16132" max="16132" width="7.140625" style="106" customWidth="1"/>
    <col min="16133" max="16133" width="0" style="106" hidden="1" customWidth="1"/>
    <col min="16134" max="16384" width="9.140625" style="106"/>
  </cols>
  <sheetData>
    <row r="1" spans="1:6" x14ac:dyDescent="0.2">
      <c r="A1" s="14" t="s">
        <v>0</v>
      </c>
      <c r="C1" s="79" t="s">
        <v>172</v>
      </c>
    </row>
    <row r="3" spans="1:6" x14ac:dyDescent="0.2">
      <c r="A3" s="156"/>
      <c r="B3" s="157"/>
      <c r="C3" s="157"/>
    </row>
    <row r="6" spans="1:6" x14ac:dyDescent="0.2">
      <c r="A6" s="158" t="s">
        <v>33</v>
      </c>
      <c r="B6" s="159"/>
      <c r="C6" s="159"/>
    </row>
    <row r="7" spans="1:6" x14ac:dyDescent="0.2">
      <c r="A7" s="158" t="s">
        <v>3</v>
      </c>
      <c r="B7" s="159"/>
      <c r="C7" s="159"/>
    </row>
    <row r="8" spans="1:6" x14ac:dyDescent="0.2">
      <c r="A8" s="158" t="e">
        <f>баланс!A8</f>
        <v>#REF!</v>
      </c>
      <c r="B8" s="159"/>
      <c r="C8" s="159"/>
    </row>
    <row r="9" spans="1:6" x14ac:dyDescent="0.2">
      <c r="A9" s="156" t="s">
        <v>4</v>
      </c>
      <c r="B9" s="157"/>
      <c r="C9" s="157"/>
    </row>
    <row r="10" spans="1:6" ht="63.75" x14ac:dyDescent="0.2">
      <c r="A10" s="108" t="s">
        <v>5</v>
      </c>
      <c r="B10" s="148" t="s">
        <v>34</v>
      </c>
      <c r="C10" s="148" t="s">
        <v>35</v>
      </c>
    </row>
    <row r="11" spans="1:6" x14ac:dyDescent="0.2">
      <c r="A11" s="108">
        <v>1</v>
      </c>
      <c r="B11" s="148">
        <v>2</v>
      </c>
      <c r="C11" s="148">
        <v>3</v>
      </c>
    </row>
    <row r="12" spans="1:6" x14ac:dyDescent="0.2">
      <c r="A12" s="110" t="s">
        <v>130</v>
      </c>
      <c r="B12" s="144"/>
      <c r="C12" s="145"/>
    </row>
    <row r="13" spans="1:6" x14ac:dyDescent="0.2">
      <c r="A13" s="111" t="s">
        <v>131</v>
      </c>
      <c r="B13" s="142">
        <v>1236966</v>
      </c>
      <c r="C13" s="151">
        <v>2997823</v>
      </c>
    </row>
    <row r="14" spans="1:6" x14ac:dyDescent="0.2">
      <c r="A14" s="112" t="s">
        <v>38</v>
      </c>
      <c r="B14" s="142"/>
      <c r="C14" s="151"/>
    </row>
    <row r="15" spans="1:6" ht="25.5" x14ac:dyDescent="0.2">
      <c r="A15" s="113" t="s">
        <v>132</v>
      </c>
      <c r="B15" s="142">
        <v>124685</v>
      </c>
      <c r="C15" s="151">
        <v>-538183</v>
      </c>
      <c r="E15" s="65" t="s">
        <v>126</v>
      </c>
      <c r="F15" s="65"/>
    </row>
    <row r="16" spans="1:6" x14ac:dyDescent="0.2">
      <c r="A16" s="114" t="s">
        <v>133</v>
      </c>
      <c r="B16" s="142">
        <v>345484</v>
      </c>
      <c r="C16" s="151"/>
    </row>
    <row r="17" spans="1:5" x14ac:dyDescent="0.2">
      <c r="A17" s="113" t="s">
        <v>134</v>
      </c>
      <c r="B17" s="142"/>
      <c r="C17" s="151"/>
    </row>
    <row r="18" spans="1:5" x14ac:dyDescent="0.2">
      <c r="A18" s="114" t="s">
        <v>135</v>
      </c>
      <c r="B18" s="142">
        <v>54553</v>
      </c>
      <c r="C18" s="151">
        <v>66051</v>
      </c>
    </row>
    <row r="19" spans="1:5" ht="25.5" x14ac:dyDescent="0.2">
      <c r="A19" s="114" t="s">
        <v>136</v>
      </c>
      <c r="B19" s="142"/>
      <c r="C19" s="151"/>
    </row>
    <row r="20" spans="1:5" x14ac:dyDescent="0.2">
      <c r="A20" s="114" t="s">
        <v>137</v>
      </c>
      <c r="B20" s="142"/>
      <c r="C20" s="151"/>
    </row>
    <row r="21" spans="1:5" ht="25.5" x14ac:dyDescent="0.2">
      <c r="A21" s="114" t="s">
        <v>138</v>
      </c>
      <c r="B21" s="142">
        <v>-121578</v>
      </c>
      <c r="C21" s="151"/>
      <c r="E21" s="106">
        <v>8</v>
      </c>
    </row>
    <row r="22" spans="1:5" ht="25.5" x14ac:dyDescent="0.2">
      <c r="A22" s="114" t="s">
        <v>139</v>
      </c>
      <c r="B22" s="142"/>
      <c r="C22" s="151"/>
      <c r="E22" s="106">
        <v>7</v>
      </c>
    </row>
    <row r="23" spans="1:5" x14ac:dyDescent="0.2">
      <c r="A23" s="114" t="s">
        <v>140</v>
      </c>
      <c r="B23" s="142">
        <v>47624</v>
      </c>
      <c r="C23" s="151"/>
      <c r="E23" s="106">
        <v>9</v>
      </c>
    </row>
    <row r="24" spans="1:5" x14ac:dyDescent="0.2">
      <c r="A24" s="114" t="s">
        <v>141</v>
      </c>
      <c r="B24" s="142"/>
      <c r="C24" s="151"/>
      <c r="E24" s="106">
        <v>11</v>
      </c>
    </row>
    <row r="25" spans="1:5" s="107" customFormat="1" ht="25.5" x14ac:dyDescent="0.2">
      <c r="A25" s="115" t="s">
        <v>142</v>
      </c>
      <c r="B25" s="143">
        <v>1687734</v>
      </c>
      <c r="C25" s="152">
        <v>2525691</v>
      </c>
      <c r="E25" s="107" t="s">
        <v>124</v>
      </c>
    </row>
    <row r="26" spans="1:5" x14ac:dyDescent="0.2">
      <c r="A26" s="111"/>
      <c r="B26" s="144"/>
      <c r="C26" s="153"/>
    </row>
    <row r="27" spans="1:5" x14ac:dyDescent="0.2">
      <c r="A27" s="112" t="s">
        <v>143</v>
      </c>
      <c r="B27" s="144"/>
      <c r="C27" s="153"/>
    </row>
    <row r="28" spans="1:5" x14ac:dyDescent="0.2">
      <c r="A28" s="112" t="s">
        <v>144</v>
      </c>
      <c r="B28" s="144">
        <v>-941848</v>
      </c>
      <c r="C28" s="153">
        <v>-508786</v>
      </c>
      <c r="E28" s="106" t="s">
        <v>125</v>
      </c>
    </row>
    <row r="29" spans="1:5" x14ac:dyDescent="0.2">
      <c r="A29" s="113" t="s">
        <v>145</v>
      </c>
      <c r="B29" s="142">
        <v>131136</v>
      </c>
      <c r="C29" s="151">
        <v>-61136</v>
      </c>
    </row>
    <row r="30" spans="1:5" x14ac:dyDescent="0.2">
      <c r="A30" s="113" t="s">
        <v>146</v>
      </c>
      <c r="B30" s="142">
        <v>-305190</v>
      </c>
      <c r="C30" s="151">
        <v>-529675</v>
      </c>
      <c r="E30" s="45"/>
    </row>
    <row r="31" spans="1:5" x14ac:dyDescent="0.2">
      <c r="A31" s="113" t="s">
        <v>147</v>
      </c>
      <c r="B31" s="142">
        <v>-279863</v>
      </c>
      <c r="C31" s="151">
        <v>0</v>
      </c>
    </row>
    <row r="32" spans="1:5" x14ac:dyDescent="0.2">
      <c r="A32" s="113" t="s">
        <v>17</v>
      </c>
      <c r="B32" s="142">
        <v>-487931</v>
      </c>
      <c r="C32" s="151">
        <v>82025</v>
      </c>
    </row>
    <row r="33" spans="1:3" x14ac:dyDescent="0.2">
      <c r="A33" s="112" t="s">
        <v>148</v>
      </c>
      <c r="B33" s="142">
        <v>244882</v>
      </c>
      <c r="C33" s="151">
        <v>200254</v>
      </c>
    </row>
    <row r="34" spans="1:3" x14ac:dyDescent="0.2">
      <c r="A34" s="113" t="s">
        <v>19</v>
      </c>
      <c r="B34" s="142">
        <v>229102</v>
      </c>
      <c r="C34" s="151">
        <v>226870</v>
      </c>
    </row>
    <row r="35" spans="1:3" x14ac:dyDescent="0.2">
      <c r="A35" s="113" t="s">
        <v>23</v>
      </c>
      <c r="B35" s="142">
        <v>15780</v>
      </c>
      <c r="C35" s="151">
        <v>-26616</v>
      </c>
    </row>
    <row r="36" spans="1:3" ht="25.5" x14ac:dyDescent="0.2">
      <c r="A36" s="111" t="s">
        <v>149</v>
      </c>
      <c r="B36" s="142">
        <v>-696966</v>
      </c>
      <c r="C36" s="151">
        <v>-308532</v>
      </c>
    </row>
    <row r="37" spans="1:3" x14ac:dyDescent="0.2">
      <c r="A37" s="111" t="s">
        <v>150</v>
      </c>
      <c r="B37" s="150">
        <v>-166654</v>
      </c>
      <c r="C37" s="151">
        <v>-25603</v>
      </c>
    </row>
    <row r="38" spans="1:3" s="107" customFormat="1" ht="25.5" x14ac:dyDescent="0.2">
      <c r="A38" s="116" t="s">
        <v>151</v>
      </c>
      <c r="B38" s="143">
        <v>-863620</v>
      </c>
      <c r="C38" s="152">
        <v>-334135</v>
      </c>
    </row>
    <row r="39" spans="1:3" x14ac:dyDescent="0.2">
      <c r="A39" s="117"/>
      <c r="B39" s="142"/>
      <c r="C39" s="151"/>
    </row>
    <row r="40" spans="1:3" x14ac:dyDescent="0.2">
      <c r="A40" s="110" t="s">
        <v>152</v>
      </c>
      <c r="B40" s="145"/>
      <c r="C40" s="145"/>
    </row>
    <row r="41" spans="1:3" x14ac:dyDescent="0.2">
      <c r="A41" s="111" t="s">
        <v>153</v>
      </c>
      <c r="B41" s="142">
        <v>-14117</v>
      </c>
      <c r="C41" s="151">
        <v>-17955</v>
      </c>
    </row>
    <row r="42" spans="1:3" x14ac:dyDescent="0.2">
      <c r="A42" s="111" t="s">
        <v>154</v>
      </c>
      <c r="B42" s="142"/>
      <c r="C42" s="151"/>
    </row>
    <row r="43" spans="1:3" x14ac:dyDescent="0.2">
      <c r="A43" s="111" t="s">
        <v>155</v>
      </c>
      <c r="B43" s="142"/>
      <c r="C43" s="151"/>
    </row>
    <row r="44" spans="1:3" x14ac:dyDescent="0.2">
      <c r="A44" s="111" t="s">
        <v>156</v>
      </c>
      <c r="B44" s="142">
        <v>-317533</v>
      </c>
      <c r="C44" s="151">
        <v>-3624605</v>
      </c>
    </row>
    <row r="45" spans="1:3" ht="25.5" x14ac:dyDescent="0.2">
      <c r="A45" s="111" t="s">
        <v>157</v>
      </c>
      <c r="B45" s="142">
        <v>-648893</v>
      </c>
      <c r="C45" s="151">
        <v>3572545</v>
      </c>
    </row>
    <row r="46" spans="1:3" ht="25.5" x14ac:dyDescent="0.2">
      <c r="A46" s="111" t="s">
        <v>158</v>
      </c>
      <c r="B46" s="142"/>
      <c r="C46" s="151" t="s">
        <v>173</v>
      </c>
    </row>
    <row r="47" spans="1:3" x14ac:dyDescent="0.2">
      <c r="A47" s="111" t="s">
        <v>159</v>
      </c>
      <c r="B47" s="142">
        <v>-740189</v>
      </c>
      <c r="C47" s="151"/>
    </row>
    <row r="48" spans="1:3" x14ac:dyDescent="0.2">
      <c r="A48" s="111" t="s">
        <v>160</v>
      </c>
      <c r="B48" s="142"/>
      <c r="C48" s="151"/>
    </row>
    <row r="49" spans="1:3" x14ac:dyDescent="0.2">
      <c r="A49" s="111" t="s">
        <v>161</v>
      </c>
      <c r="B49" s="142"/>
      <c r="C49" s="151">
        <v>301828</v>
      </c>
    </row>
    <row r="50" spans="1:3" x14ac:dyDescent="0.2">
      <c r="A50" s="111" t="s">
        <v>162</v>
      </c>
      <c r="B50" s="142"/>
      <c r="C50" s="151"/>
    </row>
    <row r="51" spans="1:3" s="109" customFormat="1" ht="25.5" x14ac:dyDescent="0.2">
      <c r="A51" s="115" t="s">
        <v>163</v>
      </c>
      <c r="B51" s="146">
        <v>-1720732</v>
      </c>
      <c r="C51" s="154">
        <v>231813</v>
      </c>
    </row>
    <row r="52" spans="1:3" x14ac:dyDescent="0.2">
      <c r="A52" s="111"/>
      <c r="B52" s="142"/>
      <c r="C52" s="151"/>
    </row>
    <row r="53" spans="1:3" x14ac:dyDescent="0.2">
      <c r="A53" s="110" t="s">
        <v>164</v>
      </c>
      <c r="B53" s="142"/>
      <c r="C53" s="151"/>
    </row>
    <row r="54" spans="1:3" x14ac:dyDescent="0.2">
      <c r="A54" s="111" t="s">
        <v>165</v>
      </c>
      <c r="B54" s="144">
        <v>-1603021</v>
      </c>
      <c r="C54" s="153"/>
    </row>
    <row r="55" spans="1:3" s="141" customFormat="1" x14ac:dyDescent="0.2">
      <c r="A55" s="111" t="s">
        <v>56</v>
      </c>
      <c r="B55" s="144"/>
      <c r="C55" s="153">
        <v>-87905</v>
      </c>
    </row>
    <row r="56" spans="1:3" s="109" customFormat="1" x14ac:dyDescent="0.2">
      <c r="A56" s="115" t="s">
        <v>166</v>
      </c>
      <c r="B56" s="147">
        <v>-1603021</v>
      </c>
      <c r="C56" s="155">
        <v>-87905</v>
      </c>
    </row>
    <row r="57" spans="1:3" ht="25.5" x14ac:dyDescent="0.2">
      <c r="A57" s="118" t="s">
        <v>167</v>
      </c>
      <c r="B57" s="142"/>
      <c r="C57" s="151"/>
    </row>
    <row r="58" spans="1:3" ht="16.5" customHeight="1" x14ac:dyDescent="0.2">
      <c r="A58" s="111" t="s">
        <v>168</v>
      </c>
      <c r="B58" s="144">
        <v>-2499639</v>
      </c>
      <c r="C58" s="153">
        <v>2335464</v>
      </c>
    </row>
    <row r="59" spans="1:3" x14ac:dyDescent="0.2">
      <c r="A59" s="111" t="s">
        <v>169</v>
      </c>
      <c r="B59" s="144">
        <v>2526807</v>
      </c>
      <c r="C59" s="153">
        <v>191343</v>
      </c>
    </row>
    <row r="60" spans="1:3" x14ac:dyDescent="0.2">
      <c r="A60" s="111" t="s">
        <v>170</v>
      </c>
      <c r="B60" s="144">
        <v>27168</v>
      </c>
      <c r="C60" s="153">
        <v>2526807</v>
      </c>
    </row>
    <row r="62" spans="1:3" x14ac:dyDescent="0.2">
      <c r="A62" s="9" t="str">
        <f>ДДС!A50</f>
        <v xml:space="preserve">Председатель Правления Ахметжанова Д. Д. </v>
      </c>
      <c r="B62" s="149"/>
    </row>
    <row r="63" spans="1:3" x14ac:dyDescent="0.2">
      <c r="A63" s="9"/>
      <c r="B63" s="136"/>
    </row>
    <row r="64" spans="1:3" x14ac:dyDescent="0.2">
      <c r="A64" s="9" t="str">
        <f>[1]баланс!A41</f>
        <v>Главный бухгалтер Усенова М.О.</v>
      </c>
      <c r="B64" s="137"/>
    </row>
    <row r="65" spans="1:2" x14ac:dyDescent="0.2">
      <c r="A65" s="9"/>
      <c r="B65" s="138"/>
    </row>
    <row r="66" spans="1:2" x14ac:dyDescent="0.2">
      <c r="A66" s="9" t="str">
        <f>[1]баланс!A43</f>
        <v>Исполнитель Усенова М.О.</v>
      </c>
      <c r="B66" s="137"/>
    </row>
    <row r="67" spans="1:2" x14ac:dyDescent="0.2">
      <c r="A67" s="9"/>
      <c r="B67" s="130"/>
    </row>
    <row r="68" spans="1:2" x14ac:dyDescent="0.2">
      <c r="A68" s="9" t="s">
        <v>61</v>
      </c>
      <c r="B68" s="130"/>
    </row>
    <row r="69" spans="1:2" x14ac:dyDescent="0.2">
      <c r="A69" s="74"/>
      <c r="B69" s="130"/>
    </row>
    <row r="70" spans="1:2" x14ac:dyDescent="0.2">
      <c r="A70" s="74"/>
      <c r="B70" s="130"/>
    </row>
    <row r="71" spans="1:2" x14ac:dyDescent="0.2">
      <c r="A71" s="74" t="s">
        <v>30</v>
      </c>
      <c r="B71" s="130"/>
    </row>
  </sheetData>
  <mergeCells count="5">
    <mergeCell ref="A3:C3"/>
    <mergeCell ref="A6:C6"/>
    <mergeCell ref="A7:C7"/>
    <mergeCell ref="A8:C8"/>
    <mergeCell ref="A9:C9"/>
  </mergeCells>
  <pageMargins left="0.39370078740157483" right="0.39370078740157483" top="0.39370078740157483" bottom="0.39370078740157483" header="0" footer="0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64"/>
  <sheetViews>
    <sheetView tabSelected="1" view="pageBreakPreview" topLeftCell="A19" zoomScale="85" zoomScaleNormal="115" zoomScaleSheetLayoutView="85" workbookViewId="0">
      <selection activeCell="H19" sqref="H1:H1048576"/>
    </sheetView>
  </sheetViews>
  <sheetFormatPr defaultRowHeight="12.75" x14ac:dyDescent="0.2"/>
  <cols>
    <col min="1" max="1" width="48.5703125" style="1" customWidth="1"/>
    <col min="2" max="2" width="13.85546875" style="119" customWidth="1"/>
    <col min="3" max="3" width="14.140625" style="119" customWidth="1"/>
    <col min="4" max="4" width="17.85546875" style="119" customWidth="1"/>
    <col min="5" max="5" width="17.5703125" style="119" customWidth="1"/>
    <col min="6" max="6" width="19" style="119" customWidth="1"/>
    <col min="7" max="7" width="15.42578125" style="119" bestFit="1" customWidth="1"/>
    <col min="8" max="8" width="13" style="1" bestFit="1" customWidth="1"/>
    <col min="9" max="9" width="9.85546875" style="1" bestFit="1" customWidth="1"/>
    <col min="10" max="16384" width="9.140625" style="1"/>
  </cols>
  <sheetData>
    <row r="1" spans="1:7" x14ac:dyDescent="0.2">
      <c r="G1" s="120" t="s">
        <v>62</v>
      </c>
    </row>
    <row r="3" spans="1:7" x14ac:dyDescent="0.2">
      <c r="A3" s="160" t="s">
        <v>63</v>
      </c>
      <c r="B3" s="160"/>
      <c r="C3" s="160"/>
      <c r="D3" s="160"/>
      <c r="E3" s="160"/>
      <c r="F3" s="160"/>
      <c r="G3" s="160"/>
    </row>
    <row r="4" spans="1:7" x14ac:dyDescent="0.2">
      <c r="A4" s="161" t="s">
        <v>3</v>
      </c>
      <c r="B4" s="161"/>
      <c r="C4" s="161"/>
      <c r="D4" s="161"/>
      <c r="E4" s="161"/>
      <c r="F4" s="161"/>
      <c r="G4" s="161"/>
    </row>
    <row r="5" spans="1:7" x14ac:dyDescent="0.2">
      <c r="A5" s="161" t="e">
        <f>ДДС!A8</f>
        <v>#REF!</v>
      </c>
      <c r="B5" s="161"/>
      <c r="C5" s="161"/>
      <c r="D5" s="161"/>
      <c r="E5" s="161"/>
      <c r="F5" s="161"/>
      <c r="G5" s="161"/>
    </row>
    <row r="6" spans="1:7" x14ac:dyDescent="0.2">
      <c r="D6" s="121"/>
      <c r="E6" s="121"/>
      <c r="F6" s="121"/>
      <c r="G6" s="122" t="s">
        <v>4</v>
      </c>
    </row>
    <row r="7" spans="1:7" ht="61.5" customHeight="1" x14ac:dyDescent="0.2">
      <c r="A7" s="5"/>
      <c r="B7" s="123" t="s">
        <v>25</v>
      </c>
      <c r="C7" s="123" t="s">
        <v>64</v>
      </c>
      <c r="D7" s="123" t="s">
        <v>65</v>
      </c>
      <c r="E7" s="123" t="s">
        <v>27</v>
      </c>
      <c r="F7" s="123" t="s">
        <v>66</v>
      </c>
      <c r="G7" s="123" t="s">
        <v>67</v>
      </c>
    </row>
    <row r="8" spans="1:7" s="2" customFormat="1" ht="14.25" customHeight="1" x14ac:dyDescent="0.2">
      <c r="A8" s="4">
        <v>1</v>
      </c>
      <c r="B8" s="124">
        <v>2</v>
      </c>
      <c r="C8" s="124">
        <v>3</v>
      </c>
      <c r="D8" s="124">
        <v>4</v>
      </c>
      <c r="E8" s="124">
        <v>5</v>
      </c>
      <c r="F8" s="124">
        <v>6</v>
      </c>
      <c r="G8" s="124">
        <v>7</v>
      </c>
    </row>
    <row r="9" spans="1:7" s="2" customFormat="1" ht="14.25" customHeight="1" x14ac:dyDescent="0.2">
      <c r="A9" s="6" t="s">
        <v>68</v>
      </c>
      <c r="B9" s="125">
        <v>1500000</v>
      </c>
      <c r="C9" s="125"/>
      <c r="D9" s="125">
        <v>681046</v>
      </c>
      <c r="E9" s="125">
        <v>48994</v>
      </c>
      <c r="F9" s="125">
        <v>4508076</v>
      </c>
      <c r="G9" s="129">
        <v>6738116</v>
      </c>
    </row>
    <row r="10" spans="1:7" s="2" customFormat="1" ht="14.25" customHeight="1" x14ac:dyDescent="0.2">
      <c r="A10" s="89" t="s">
        <v>69</v>
      </c>
      <c r="B10" s="124"/>
      <c r="C10" s="124"/>
      <c r="D10" s="124"/>
      <c r="E10" s="124"/>
      <c r="F10" s="124"/>
      <c r="G10" s="127">
        <v>0</v>
      </c>
    </row>
    <row r="11" spans="1:7" s="2" customFormat="1" ht="14.25" customHeight="1" x14ac:dyDescent="0.2">
      <c r="A11" s="89" t="s">
        <v>70</v>
      </c>
      <c r="B11" s="127">
        <v>1500000</v>
      </c>
      <c r="C11" s="127">
        <v>0</v>
      </c>
      <c r="D11" s="127">
        <v>681046</v>
      </c>
      <c r="E11" s="127">
        <v>48994</v>
      </c>
      <c r="F11" s="127">
        <v>4508076</v>
      </c>
      <c r="G11" s="127">
        <v>6738116</v>
      </c>
    </row>
    <row r="12" spans="1:7" s="2" customFormat="1" ht="14.25" customHeight="1" x14ac:dyDescent="0.2">
      <c r="A12" s="89" t="s">
        <v>71</v>
      </c>
      <c r="B12" s="124"/>
      <c r="C12" s="124"/>
      <c r="D12" s="124"/>
      <c r="E12" s="124"/>
      <c r="F12" s="124"/>
      <c r="G12" s="127">
        <v>0</v>
      </c>
    </row>
    <row r="13" spans="1:7" s="2" customFormat="1" ht="27.75" customHeight="1" x14ac:dyDescent="0.2">
      <c r="A13" s="90" t="s">
        <v>72</v>
      </c>
      <c r="B13" s="124"/>
      <c r="C13" s="124"/>
      <c r="D13" s="128"/>
      <c r="E13" s="124">
        <v>-87905</v>
      </c>
      <c r="F13" s="124"/>
      <c r="G13" s="127">
        <v>-87905</v>
      </c>
    </row>
    <row r="14" spans="1:7" s="2" customFormat="1" ht="14.25" customHeight="1" x14ac:dyDescent="0.2">
      <c r="A14" s="7" t="s">
        <v>73</v>
      </c>
      <c r="B14" s="124"/>
      <c r="C14" s="124"/>
      <c r="D14" s="124"/>
      <c r="E14" s="124"/>
      <c r="F14" s="124"/>
      <c r="G14" s="127">
        <v>0</v>
      </c>
    </row>
    <row r="15" spans="1:7" s="2" customFormat="1" ht="14.25" customHeight="1" x14ac:dyDescent="0.2">
      <c r="A15" s="91" t="s">
        <v>74</v>
      </c>
      <c r="B15" s="124"/>
      <c r="C15" s="124"/>
      <c r="D15" s="124"/>
      <c r="E15" s="124"/>
      <c r="F15" s="124"/>
      <c r="G15" s="127">
        <v>0</v>
      </c>
    </row>
    <row r="16" spans="1:7" s="2" customFormat="1" ht="26.25" customHeight="1" x14ac:dyDescent="0.2">
      <c r="A16" s="91" t="s">
        <v>75</v>
      </c>
      <c r="B16" s="124"/>
      <c r="C16" s="124"/>
      <c r="D16" s="124"/>
      <c r="E16" s="124"/>
      <c r="F16" s="124"/>
      <c r="G16" s="127">
        <v>0</v>
      </c>
    </row>
    <row r="17" spans="1:10" s="2" customFormat="1" ht="14.25" customHeight="1" x14ac:dyDescent="0.2">
      <c r="A17" s="89" t="s">
        <v>76</v>
      </c>
      <c r="B17" s="124"/>
      <c r="C17" s="124"/>
      <c r="D17" s="124"/>
      <c r="E17" s="124"/>
      <c r="F17" s="124">
        <v>2740666</v>
      </c>
      <c r="G17" s="127">
        <v>2740666</v>
      </c>
    </row>
    <row r="18" spans="1:10" s="2" customFormat="1" ht="14.25" customHeight="1" x14ac:dyDescent="0.2">
      <c r="A18" s="92" t="s">
        <v>77</v>
      </c>
      <c r="B18" s="124"/>
      <c r="C18" s="124"/>
      <c r="D18" s="124"/>
      <c r="E18" s="124"/>
      <c r="F18" s="124">
        <v>2740666</v>
      </c>
      <c r="G18" s="127">
        <v>2740666</v>
      </c>
    </row>
    <row r="19" spans="1:10" s="2" customFormat="1" ht="14.25" customHeight="1" x14ac:dyDescent="0.2">
      <c r="A19" s="92" t="s">
        <v>78</v>
      </c>
      <c r="B19" s="124"/>
      <c r="C19" s="124"/>
      <c r="D19" s="124"/>
      <c r="E19" s="124"/>
      <c r="F19" s="124"/>
      <c r="G19" s="127">
        <v>0</v>
      </c>
    </row>
    <row r="20" spans="1:10" s="2" customFormat="1" ht="14.25" customHeight="1" x14ac:dyDescent="0.2">
      <c r="A20" s="92" t="s">
        <v>79</v>
      </c>
      <c r="B20" s="124"/>
      <c r="C20" s="124"/>
      <c r="D20" s="124"/>
      <c r="E20" s="124"/>
      <c r="F20" s="124"/>
      <c r="G20" s="127">
        <v>0</v>
      </c>
    </row>
    <row r="21" spans="1:10" s="2" customFormat="1" ht="14.25" customHeight="1" x14ac:dyDescent="0.2">
      <c r="A21" s="92" t="s">
        <v>80</v>
      </c>
      <c r="B21" s="124"/>
      <c r="C21" s="124"/>
      <c r="D21" s="124"/>
      <c r="E21" s="124"/>
      <c r="F21" s="124"/>
      <c r="G21" s="127">
        <v>0</v>
      </c>
    </row>
    <row r="22" spans="1:10" s="2" customFormat="1" ht="14.25" customHeight="1" x14ac:dyDescent="0.2">
      <c r="A22" s="93" t="s">
        <v>81</v>
      </c>
      <c r="B22" s="124"/>
      <c r="C22" s="124"/>
      <c r="D22" s="128">
        <v>38685</v>
      </c>
      <c r="E22" s="124"/>
      <c r="F22" s="124">
        <v>-38685</v>
      </c>
      <c r="G22" s="127">
        <v>0</v>
      </c>
    </row>
    <row r="23" spans="1:10" s="2" customFormat="1" ht="14.25" customHeight="1" x14ac:dyDescent="0.2">
      <c r="A23" s="93" t="s">
        <v>31</v>
      </c>
      <c r="B23" s="124"/>
      <c r="C23" s="124"/>
      <c r="D23" s="124"/>
      <c r="E23" s="124"/>
      <c r="F23" s="124"/>
      <c r="G23" s="127">
        <v>0</v>
      </c>
    </row>
    <row r="24" spans="1:10" s="2" customFormat="1" ht="19.5" customHeight="1" x14ac:dyDescent="0.2">
      <c r="A24" s="94" t="s">
        <v>82</v>
      </c>
      <c r="B24" s="124"/>
      <c r="C24" s="124"/>
      <c r="D24" s="124"/>
      <c r="E24" s="124"/>
      <c r="F24" s="124">
        <v>0</v>
      </c>
      <c r="G24" s="127">
        <v>0</v>
      </c>
    </row>
    <row r="25" spans="1:10" s="2" customFormat="1" ht="15.75" customHeight="1" x14ac:dyDescent="0.2">
      <c r="A25" s="94" t="s">
        <v>83</v>
      </c>
      <c r="B25" s="124"/>
      <c r="C25" s="124"/>
      <c r="D25" s="124">
        <v>38685</v>
      </c>
      <c r="E25" s="124"/>
      <c r="F25" s="124">
        <v>-38685</v>
      </c>
      <c r="G25" s="127">
        <v>0</v>
      </c>
    </row>
    <row r="26" spans="1:10" s="2" customFormat="1" ht="14.25" customHeight="1" x14ac:dyDescent="0.2">
      <c r="A26" s="89" t="s">
        <v>84</v>
      </c>
      <c r="B26" s="124"/>
      <c r="C26" s="124"/>
      <c r="D26" s="124"/>
      <c r="E26" s="124"/>
      <c r="F26" s="124"/>
      <c r="G26" s="127">
        <v>0</v>
      </c>
    </row>
    <row r="27" spans="1:10" ht="15.75" customHeight="1" x14ac:dyDescent="0.2">
      <c r="A27" s="6" t="s">
        <v>85</v>
      </c>
      <c r="B27" s="126">
        <v>1500000</v>
      </c>
      <c r="C27" s="126"/>
      <c r="D27" s="126">
        <v>719731</v>
      </c>
      <c r="E27" s="126">
        <v>-38911</v>
      </c>
      <c r="F27" s="126">
        <v>7210057</v>
      </c>
      <c r="G27" s="126">
        <v>9390877</v>
      </c>
      <c r="H27" s="40"/>
      <c r="J27" s="140"/>
    </row>
    <row r="28" spans="1:10" ht="15" customHeight="1" x14ac:dyDescent="0.2">
      <c r="A28" s="89" t="s">
        <v>69</v>
      </c>
      <c r="B28" s="128"/>
      <c r="C28" s="128"/>
      <c r="D28" s="128"/>
      <c r="E28" s="128"/>
      <c r="F28" s="128"/>
      <c r="G28" s="127">
        <v>0</v>
      </c>
    </row>
    <row r="29" spans="1:10" ht="21" customHeight="1" x14ac:dyDescent="0.2">
      <c r="A29" s="6" t="s">
        <v>86</v>
      </c>
      <c r="B29" s="129">
        <v>1500000</v>
      </c>
      <c r="C29" s="129">
        <v>0</v>
      </c>
      <c r="D29" s="129">
        <v>719731</v>
      </c>
      <c r="E29" s="129">
        <v>-38911</v>
      </c>
      <c r="F29" s="129">
        <v>7210057</v>
      </c>
      <c r="G29" s="129">
        <v>9390877</v>
      </c>
      <c r="H29" s="40"/>
    </row>
    <row r="30" spans="1:10" ht="14.25" customHeight="1" x14ac:dyDescent="0.2">
      <c r="A30" s="89" t="s">
        <v>71</v>
      </c>
      <c r="B30" s="128"/>
      <c r="C30" s="128"/>
      <c r="D30" s="128"/>
      <c r="E30" s="127"/>
      <c r="F30" s="128"/>
      <c r="G30" s="127">
        <v>0</v>
      </c>
    </row>
    <row r="31" spans="1:10" ht="29.25" customHeight="1" x14ac:dyDescent="0.2">
      <c r="A31" s="89" t="s">
        <v>72</v>
      </c>
      <c r="B31" s="128"/>
      <c r="C31" s="128"/>
      <c r="D31" s="128"/>
      <c r="E31" s="130">
        <v>39972</v>
      </c>
      <c r="F31" s="128"/>
      <c r="G31" s="127">
        <v>39972</v>
      </c>
    </row>
    <row r="32" spans="1:10" x14ac:dyDescent="0.2">
      <c r="A32" s="7" t="s">
        <v>73</v>
      </c>
      <c r="B32" s="128"/>
      <c r="C32" s="128"/>
      <c r="D32" s="128"/>
      <c r="E32" s="128"/>
      <c r="F32" s="128"/>
      <c r="G32" s="127">
        <v>0</v>
      </c>
    </row>
    <row r="33" spans="1:7" x14ac:dyDescent="0.2">
      <c r="A33" s="91" t="s">
        <v>74</v>
      </c>
      <c r="B33" s="128"/>
      <c r="C33" s="128"/>
      <c r="D33" s="128"/>
      <c r="E33" s="128"/>
      <c r="F33" s="128"/>
      <c r="G33" s="127">
        <v>0</v>
      </c>
    </row>
    <row r="34" spans="1:7" ht="25.5" x14ac:dyDescent="0.2">
      <c r="A34" s="91" t="s">
        <v>75</v>
      </c>
      <c r="B34" s="128"/>
      <c r="C34" s="128"/>
      <c r="D34" s="128"/>
      <c r="E34" s="128"/>
      <c r="F34" s="128"/>
      <c r="G34" s="127">
        <v>0</v>
      </c>
    </row>
    <row r="35" spans="1:7" x14ac:dyDescent="0.2">
      <c r="A35" s="89" t="s">
        <v>76</v>
      </c>
      <c r="B35" s="128"/>
      <c r="C35" s="128"/>
      <c r="D35" s="128"/>
      <c r="E35" s="128"/>
      <c r="F35" s="128">
        <v>1183090</v>
      </c>
      <c r="G35" s="127">
        <v>1183090</v>
      </c>
    </row>
    <row r="36" spans="1:7" x14ac:dyDescent="0.2">
      <c r="A36" s="92" t="s">
        <v>77</v>
      </c>
      <c r="B36" s="128"/>
      <c r="C36" s="128"/>
      <c r="D36" s="128"/>
      <c r="E36" s="128"/>
      <c r="F36" s="128">
        <v>1183090</v>
      </c>
      <c r="G36" s="127">
        <v>1183090</v>
      </c>
    </row>
    <row r="37" spans="1:7" x14ac:dyDescent="0.2">
      <c r="A37" s="92" t="s">
        <v>78</v>
      </c>
      <c r="B37" s="128"/>
      <c r="C37" s="128"/>
      <c r="D37" s="128"/>
      <c r="E37" s="128"/>
      <c r="F37" s="128">
        <v>1619235</v>
      </c>
      <c r="G37" s="127">
        <v>1619235</v>
      </c>
    </row>
    <row r="38" spans="1:7" x14ac:dyDescent="0.2">
      <c r="A38" s="92" t="s">
        <v>79</v>
      </c>
      <c r="B38" s="128"/>
      <c r="C38" s="128"/>
      <c r="D38" s="128"/>
      <c r="E38" s="128"/>
      <c r="F38" s="128"/>
      <c r="G38" s="127">
        <v>0</v>
      </c>
    </row>
    <row r="39" spans="1:7" x14ac:dyDescent="0.2">
      <c r="A39" s="92" t="s">
        <v>80</v>
      </c>
      <c r="B39" s="128"/>
      <c r="C39" s="128"/>
      <c r="D39" s="128"/>
      <c r="E39" s="128"/>
      <c r="F39" s="128"/>
      <c r="G39" s="127">
        <v>0</v>
      </c>
    </row>
    <row r="40" spans="1:7" x14ac:dyDescent="0.2">
      <c r="A40" s="93" t="s">
        <v>81</v>
      </c>
      <c r="B40" s="128">
        <v>0</v>
      </c>
      <c r="C40" s="128">
        <v>0</v>
      </c>
      <c r="D40" s="128">
        <v>170513</v>
      </c>
      <c r="E40" s="128">
        <v>0</v>
      </c>
      <c r="F40" s="128">
        <v>-170513</v>
      </c>
      <c r="G40" s="127">
        <v>0</v>
      </c>
    </row>
    <row r="41" spans="1:7" x14ac:dyDescent="0.2">
      <c r="A41" s="93" t="s">
        <v>31</v>
      </c>
      <c r="B41" s="131"/>
      <c r="C41" s="128"/>
      <c r="D41" s="128"/>
      <c r="E41" s="128"/>
      <c r="F41" s="128"/>
      <c r="G41" s="127">
        <v>0</v>
      </c>
    </row>
    <row r="42" spans="1:7" ht="18.75" customHeight="1" x14ac:dyDescent="0.2">
      <c r="A42" s="94" t="s">
        <v>82</v>
      </c>
      <c r="B42" s="131"/>
      <c r="C42" s="128"/>
      <c r="D42" s="128"/>
      <c r="E42" s="128">
        <v>0</v>
      </c>
      <c r="F42" s="128">
        <v>0</v>
      </c>
      <c r="G42" s="127">
        <v>0</v>
      </c>
    </row>
    <row r="43" spans="1:7" x14ac:dyDescent="0.2">
      <c r="A43" s="94" t="s">
        <v>83</v>
      </c>
      <c r="B43" s="131"/>
      <c r="C43" s="128"/>
      <c r="D43" s="128">
        <v>170513</v>
      </c>
      <c r="E43" s="128"/>
      <c r="F43" s="128">
        <v>-170513</v>
      </c>
      <c r="G43" s="127">
        <v>0</v>
      </c>
    </row>
    <row r="44" spans="1:7" ht="18" customHeight="1" x14ac:dyDescent="0.2">
      <c r="A44" s="89" t="s">
        <v>84</v>
      </c>
      <c r="B44" s="131"/>
      <c r="C44" s="128"/>
      <c r="D44" s="128"/>
      <c r="E44" s="128"/>
      <c r="F44" s="128">
        <v>0</v>
      </c>
      <c r="G44" s="127">
        <v>0</v>
      </c>
    </row>
    <row r="45" spans="1:7" ht="18" customHeight="1" x14ac:dyDescent="0.2">
      <c r="A45" s="6" t="s">
        <v>87</v>
      </c>
      <c r="B45" s="129">
        <v>1500000</v>
      </c>
      <c r="C45" s="129">
        <v>0</v>
      </c>
      <c r="D45" s="129">
        <v>890244</v>
      </c>
      <c r="E45" s="129">
        <v>1061</v>
      </c>
      <c r="F45" s="129">
        <v>6603400</v>
      </c>
      <c r="G45" s="129">
        <v>8994705</v>
      </c>
    </row>
    <row r="46" spans="1:7" ht="13.5" customHeight="1" x14ac:dyDescent="0.2">
      <c r="A46" s="95"/>
      <c r="B46" s="132"/>
      <c r="E46" s="133"/>
      <c r="F46" s="133"/>
      <c r="G46" s="133"/>
    </row>
    <row r="47" spans="1:7" x14ac:dyDescent="0.2">
      <c r="A47" s="9" t="str">
        <f>баланс!A39</f>
        <v xml:space="preserve">Председатель Правления Ахметжанова Д. Д. </v>
      </c>
      <c r="B47" s="134">
        <v>0</v>
      </c>
      <c r="C47" s="135"/>
      <c r="D47" s="136">
        <v>433683</v>
      </c>
      <c r="E47" s="136">
        <v>1061</v>
      </c>
      <c r="F47" s="136">
        <v>6603400</v>
      </c>
      <c r="G47" s="136">
        <v>8994705</v>
      </c>
    </row>
    <row r="48" spans="1:7" x14ac:dyDescent="0.2">
      <c r="A48" s="9"/>
      <c r="B48" s="136"/>
      <c r="D48" s="136">
        <v>-456561</v>
      </c>
      <c r="E48" s="136">
        <v>0</v>
      </c>
      <c r="F48" s="136">
        <v>0</v>
      </c>
      <c r="G48" s="136">
        <v>0</v>
      </c>
    </row>
    <row r="49" spans="1:7" x14ac:dyDescent="0.2">
      <c r="A49" s="9" t="str">
        <f>баланс!A41</f>
        <v>Главный бухгалтер Усенова М.О.</v>
      </c>
      <c r="B49" s="137"/>
      <c r="C49" s="135"/>
      <c r="D49" s="138"/>
      <c r="E49" s="136"/>
      <c r="F49" s="136"/>
      <c r="G49" s="136"/>
    </row>
    <row r="50" spans="1:7" x14ac:dyDescent="0.2">
      <c r="A50" s="9"/>
      <c r="B50" s="138"/>
      <c r="D50" s="130"/>
      <c r="E50" s="138"/>
      <c r="F50" s="138"/>
      <c r="G50" s="138"/>
    </row>
    <row r="51" spans="1:7" x14ac:dyDescent="0.2">
      <c r="A51" s="9" t="str">
        <f>баланс!A43</f>
        <v>Исполнитель Усенова М.О.</v>
      </c>
      <c r="B51" s="137"/>
      <c r="C51" s="135"/>
      <c r="D51" s="130"/>
      <c r="E51" s="138"/>
      <c r="F51" s="138"/>
      <c r="G51" s="138"/>
    </row>
    <row r="52" spans="1:7" x14ac:dyDescent="0.2">
      <c r="A52" s="9"/>
      <c r="B52" s="139"/>
      <c r="D52" s="130"/>
      <c r="E52" s="138"/>
      <c r="F52" s="138"/>
      <c r="G52" s="138"/>
    </row>
    <row r="53" spans="1:7" x14ac:dyDescent="0.2">
      <c r="A53" s="9" t="s">
        <v>88</v>
      </c>
      <c r="B53" s="139"/>
      <c r="D53" s="130"/>
      <c r="E53" s="130"/>
      <c r="F53" s="130"/>
      <c r="G53" s="130"/>
    </row>
    <row r="54" spans="1:7" x14ac:dyDescent="0.2">
      <c r="A54" s="74"/>
      <c r="B54" s="139"/>
      <c r="D54" s="130"/>
      <c r="E54" s="130"/>
      <c r="F54" s="130"/>
      <c r="G54" s="130"/>
    </row>
    <row r="55" spans="1:7" x14ac:dyDescent="0.2">
      <c r="A55" s="74"/>
      <c r="B55" s="139"/>
      <c r="D55" s="130"/>
      <c r="E55" s="130"/>
      <c r="F55" s="130"/>
      <c r="G55" s="130"/>
    </row>
    <row r="56" spans="1:7" x14ac:dyDescent="0.2">
      <c r="A56" s="74" t="s">
        <v>30</v>
      </c>
      <c r="B56" s="139"/>
      <c r="D56" s="130"/>
      <c r="E56" s="130"/>
      <c r="F56" s="130"/>
      <c r="G56" s="130"/>
    </row>
    <row r="57" spans="1:7" x14ac:dyDescent="0.2">
      <c r="A57" s="97"/>
      <c r="B57" s="139"/>
      <c r="C57" s="130"/>
      <c r="D57" s="130"/>
      <c r="E57" s="130"/>
      <c r="F57" s="130"/>
      <c r="G57" s="130"/>
    </row>
    <row r="58" spans="1:7" x14ac:dyDescent="0.2">
      <c r="A58" s="97"/>
      <c r="B58" s="139"/>
      <c r="C58" s="130"/>
      <c r="D58" s="130"/>
      <c r="E58" s="130"/>
      <c r="F58" s="130"/>
      <c r="G58" s="130"/>
    </row>
    <row r="59" spans="1:7" x14ac:dyDescent="0.2">
      <c r="A59" s="98"/>
      <c r="B59" s="130"/>
      <c r="C59" s="130"/>
      <c r="D59" s="130"/>
      <c r="E59" s="130"/>
      <c r="F59" s="130"/>
      <c r="G59" s="130"/>
    </row>
    <row r="60" spans="1:7" x14ac:dyDescent="0.2">
      <c r="A60" s="98"/>
      <c r="B60" s="130"/>
      <c r="C60" s="130"/>
      <c r="D60" s="130"/>
      <c r="E60" s="130"/>
      <c r="F60" s="130"/>
      <c r="G60" s="130"/>
    </row>
    <row r="61" spans="1:7" x14ac:dyDescent="0.2">
      <c r="A61" s="99"/>
    </row>
    <row r="62" spans="1:7" x14ac:dyDescent="0.2">
      <c r="A62" s="99"/>
    </row>
    <row r="63" spans="1:7" x14ac:dyDescent="0.2">
      <c r="A63" s="99"/>
    </row>
    <row r="64" spans="1:7" x14ac:dyDescent="0.2">
      <c r="A64" s="99"/>
    </row>
  </sheetData>
  <mergeCells count="3">
    <mergeCell ref="A3:G3"/>
    <mergeCell ref="A4:G4"/>
    <mergeCell ref="A5:G5"/>
  </mergeCells>
  <pageMargins left="0.39370078740157483" right="0.39370078740157483" top="0.39370078740157483" bottom="0.39370078740157483" header="0" footer="0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баланс</vt:lpstr>
      <vt:lpstr>ОПУ</vt:lpstr>
      <vt:lpstr>ДДС</vt:lpstr>
      <vt:lpstr>ДДС (2)</vt:lpstr>
      <vt:lpstr>СК</vt:lpstr>
      <vt:lpstr>баланс!Область_печати</vt:lpstr>
      <vt:lpstr>ДДС!Область_печати</vt:lpstr>
      <vt:lpstr>'ДДС (2)'!Область_печати</vt:lpstr>
      <vt:lpstr>ОПУ!Область_печати</vt:lpstr>
      <vt:lpstr>СК!Область_печати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Madina Ussenova</dc:creator>
  <cp:lastModifiedBy>Madina Ussenova</cp:lastModifiedBy>
  <cp:lastPrinted>2017-01-31T06:28:10Z</cp:lastPrinted>
  <dcterms:created xsi:type="dcterms:W3CDTF">2012-04-16T09:36:53Z</dcterms:created>
  <dcterms:modified xsi:type="dcterms:W3CDTF">2017-02-03T11:41:27Z</dcterms:modified>
</cp:coreProperties>
</file>