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3"/>
  </bookViews>
  <sheets>
    <sheet name="Ф1" sheetId="1" r:id="rId1"/>
    <sheet name="Ф2" sheetId="2" r:id="rId2"/>
    <sheet name="Ф3" sheetId="3" r:id="rId3"/>
    <sheet name="Ф4" sheetId="4" r:id="rId4"/>
  </sheets>
  <calcPr calcId="145621"/>
</workbook>
</file>

<file path=xl/calcChain.xml><?xml version="1.0" encoding="utf-8"?>
<calcChain xmlns="http://schemas.openxmlformats.org/spreadsheetml/2006/main">
  <c r="Q33" i="4" l="1"/>
  <c r="Q32" i="4"/>
  <c r="Q31" i="4"/>
  <c r="Q30" i="4"/>
  <c r="O29" i="4"/>
  <c r="O34" i="4" s="1"/>
  <c r="M29" i="4"/>
  <c r="M34" i="4" s="1"/>
  <c r="K29" i="4"/>
  <c r="K34" i="4" s="1"/>
  <c r="I29" i="4"/>
  <c r="I34" i="4" s="1"/>
  <c r="G29" i="4"/>
  <c r="G34" i="4" s="1"/>
  <c r="E29" i="4"/>
  <c r="E34" i="4" s="1"/>
  <c r="C29" i="4"/>
  <c r="C34" i="4" s="1"/>
  <c r="Q28" i="4"/>
  <c r="Q29" i="4" s="1"/>
  <c r="Q34" i="4" s="1"/>
  <c r="Q27" i="4"/>
  <c r="Q21" i="4"/>
  <c r="Q20" i="4"/>
  <c r="Q19" i="4"/>
  <c r="Q18" i="4"/>
  <c r="O17" i="4"/>
  <c r="O23" i="4" s="1"/>
  <c r="M17" i="4"/>
  <c r="M23" i="4" s="1"/>
  <c r="K17" i="4"/>
  <c r="K23" i="4" s="1"/>
  <c r="I17" i="4"/>
  <c r="I23" i="4" s="1"/>
  <c r="G17" i="4"/>
  <c r="G23" i="4" s="1"/>
  <c r="E17" i="4"/>
  <c r="E23" i="4" s="1"/>
  <c r="C17" i="4"/>
  <c r="C23" i="4" s="1"/>
  <c r="Q16" i="4"/>
  <c r="Q15" i="4"/>
  <c r="Q17" i="4" s="1"/>
  <c r="Q23" i="4" s="1"/>
  <c r="E58" i="3" l="1"/>
  <c r="C58" i="3"/>
  <c r="E49" i="3"/>
  <c r="C49" i="3"/>
  <c r="C60" i="3" s="1"/>
  <c r="C63" i="3" s="1"/>
  <c r="E40" i="3"/>
  <c r="E42" i="3" s="1"/>
  <c r="C40" i="3"/>
  <c r="C42" i="3" s="1"/>
  <c r="E60" i="3" l="1"/>
  <c r="E63" i="3" s="1"/>
  <c r="E39" i="2" l="1"/>
  <c r="C39" i="2"/>
  <c r="E20" i="2"/>
  <c r="C20" i="2"/>
  <c r="E17" i="2"/>
  <c r="E26" i="2" s="1"/>
  <c r="E30" i="2" s="1"/>
  <c r="E32" i="2" s="1"/>
  <c r="E40" i="2" s="1"/>
  <c r="C17" i="2"/>
  <c r="C26" i="2" s="1"/>
  <c r="C30" i="2" s="1"/>
  <c r="C32" i="2" s="1"/>
  <c r="C40" i="2" s="1"/>
  <c r="E47" i="1"/>
  <c r="C47" i="1"/>
  <c r="E38" i="1"/>
  <c r="E48" i="1" s="1"/>
  <c r="C38" i="1"/>
  <c r="C48" i="1" s="1"/>
  <c r="E28" i="1"/>
  <c r="C28" i="1"/>
</calcChain>
</file>

<file path=xl/sharedStrings.xml><?xml version="1.0" encoding="utf-8"?>
<sst xmlns="http://schemas.openxmlformats.org/spreadsheetml/2006/main" count="171" uniqueCount="140">
  <si>
    <t>Отчет о финансовом положении</t>
  </si>
  <si>
    <t>АО "AsiaCredit Bank (АзияКредит Банк)"</t>
  </si>
  <si>
    <t>по состоянию на 30 сентября 2017 года (не аудировано)</t>
  </si>
  <si>
    <t xml:space="preserve">               тыс. тенге</t>
  </si>
  <si>
    <t>Наименование статей</t>
  </si>
  <si>
    <t>30 сентября 2017 года (не аудировано)</t>
  </si>
  <si>
    <t>31 декабря 2016 года    (аудировано)</t>
  </si>
  <si>
    <t>Активы</t>
  </si>
  <si>
    <t>Денежные средства и их эквиваленты</t>
  </si>
  <si>
    <t>Счета и депозиты в банках и прочих финансовых учреждениях</t>
  </si>
  <si>
    <t>Ссуды, выданные по соглашениям обратного РЕПО</t>
  </si>
  <si>
    <t>Финансовые активы, имеющиеся в наличии для продажи</t>
  </si>
  <si>
    <t>Инвестиции, удерживаемые до погашения</t>
  </si>
  <si>
    <t>Производные финансовые инструменты</t>
  </si>
  <si>
    <t>Кредиты, выданные клиентам</t>
  </si>
  <si>
    <t>Текущий налоговый актив</t>
  </si>
  <si>
    <t>Основные средства и нематериальные активы</t>
  </si>
  <si>
    <t>Активы изъятые в результате взыскания</t>
  </si>
  <si>
    <t xml:space="preserve">Прочие активы </t>
  </si>
  <si>
    <t xml:space="preserve">Итого активов: </t>
  </si>
  <si>
    <t>Обязательства</t>
  </si>
  <si>
    <t>Счета и депозиты банков и прочих финансовых учреждений</t>
  </si>
  <si>
    <t>Прочие заемные средства</t>
  </si>
  <si>
    <t>Ссуды, полученные по соглашениям РЕПО</t>
  </si>
  <si>
    <t>Текущие счета и депозиты клиентов</t>
  </si>
  <si>
    <t>Выпущенные долговые ценные бумаги</t>
  </si>
  <si>
    <t>Отложенное налоговое обязательство</t>
  </si>
  <si>
    <t>Прочие обязательства</t>
  </si>
  <si>
    <t xml:space="preserve">Итого обязательств: </t>
  </si>
  <si>
    <t>Капитал</t>
  </si>
  <si>
    <t>Акционерный капитал</t>
  </si>
  <si>
    <t>Эмиссионный доход</t>
  </si>
  <si>
    <t>Дефицит переоценки финансовых активов, имеющихся в наличии для продажи</t>
  </si>
  <si>
    <t>Резерв переоценки зданий и земельного участка</t>
  </si>
  <si>
    <t>Резервы по общим банковским рискам</t>
  </si>
  <si>
    <t>Специальные резервы</t>
  </si>
  <si>
    <t>Нераспределенная прибыль</t>
  </si>
  <si>
    <t>Итого капитала:</t>
  </si>
  <si>
    <t xml:space="preserve">Итого обязательств и капитала: </t>
  </si>
  <si>
    <t>Председатель Правления</t>
  </si>
  <si>
    <t>Копешов Б.Б</t>
  </si>
  <si>
    <t>Главный бухгалтер</t>
  </si>
  <si>
    <t>Мусагалиева Н.М.</t>
  </si>
  <si>
    <t>Отчет о прибылях и убытках и прочем совокупном доходе</t>
  </si>
  <si>
    <t>АО ''AsiaCredit Bank (АзияКредит Банк)"</t>
  </si>
  <si>
    <t>за девять месяцев, закончившихся 30 сентября 2017 года (не аудировано)</t>
  </si>
  <si>
    <t>тыс. тенге</t>
  </si>
  <si>
    <t xml:space="preserve">за девять месяцев, закончившихся 30 сентября 2017 года  (не аудировано)   
</t>
  </si>
  <si>
    <t xml:space="preserve">за девять месяцев, закончившихся 30 сентября 2016 года  (не аудировано)   
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</si>
  <si>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</si>
  <si>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</si>
  <si>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</si>
  <si>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</si>
  <si>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</si>
  <si>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комиссионный доход</t>
  </si>
  <si>
    <t>Чистая прибыль от выкупа долговых ценных бумаг</t>
  </si>
  <si>
    <t xml:space="preserve">Чистая (убыток)/прибыль от операций с производными финансовыми инструментами </t>
  </si>
  <si>
    <t>Чистая (убыток)/прибыль от операций с иностранной валютой</t>
  </si>
  <si>
    <t>Чистая реализованная прибыль/(убыток) от операций с финансовыми активами, имеющимися в наличии для продажи</t>
  </si>
  <si>
    <t>Прочие операционные доходы</t>
  </si>
  <si>
    <t>Операционные доходы</t>
  </si>
  <si>
    <t>Убытки от обесценения</t>
  </si>
  <si>
    <t>Расходы на персонал</t>
  </si>
  <si>
    <t>Прочие общие административные расходы</t>
  </si>
  <si>
    <t>Прибыль до налогообложения</t>
  </si>
  <si>
    <t>Расходы по налогу на прибыль</t>
  </si>
  <si>
    <t>Прибыль за период</t>
  </si>
  <si>
    <t>Прочий совокупный доход</t>
  </si>
  <si>
    <t>Статьи, которые впоследствии будут реклассифицированы в состав прибылей или убытков:</t>
  </si>
  <si>
    <t>Резерв по переоценке финансовых активов, имеющихся в наличии для продажи:</t>
  </si>
  <si>
    <t>чистое изменение справедливой стоимости, за вычетом налога ноль тенге</t>
  </si>
  <si>
    <t>чистое изменение справедливой стоимости, перенесенное в состав прибыли или убытка при выбытии, за вычетом налога ноль тенге</t>
  </si>
  <si>
    <t>Прочий совокупный (расход)/ доход за период, за вычетом подоходного налога</t>
  </si>
  <si>
    <t>Итого совокупного дохода за период</t>
  </si>
  <si>
    <t xml:space="preserve">                      Отчет о движении денежных средств</t>
  </si>
  <si>
    <t>АО "АsiaCredit Bank (АзияКредит Банк)"</t>
  </si>
  <si>
    <t>Наименование статьи</t>
  </si>
  <si>
    <t>за девять месяцев, закончившихся 30 сентября 2017 года  (не аудировано)</t>
  </si>
  <si>
    <t>за девять месяцев, закончившихся 30 сентября 2016 года  (не аудировано)</t>
  </si>
  <si>
    <t>ДВИЖЕНИЕ ДЕНЕЖНЫХ СРЕДСТВ ОТ ОПЕРАЦИОННОЙ ДЕЯТЕЛЬНОСТИ</t>
  </si>
  <si>
    <t>Процентные доходы полученные</t>
  </si>
  <si>
    <t>Процентные расходы уплаченные</t>
  </si>
  <si>
    <t>Комиссионные доходы полученные</t>
  </si>
  <si>
    <t>Комиссионные расходы уплаченные</t>
  </si>
  <si>
    <t>Чистые поступления по операциям с активами, имеющимися в наличим для продажи</t>
  </si>
  <si>
    <t xml:space="preserve">Чистые поступления от операций с производными финансовыми инструментами </t>
  </si>
  <si>
    <t xml:space="preserve">Чистые поступления по операциям с иностранной валютой </t>
  </si>
  <si>
    <t>Доход от выкупленных собственных облигаций</t>
  </si>
  <si>
    <t xml:space="preserve">Прочие полученные доходы </t>
  </si>
  <si>
    <t>Расходы на персонал и прочие общие административные расходы уплаченные</t>
  </si>
  <si>
    <t>(Увеличение)/ уменьшение операционных активов</t>
  </si>
  <si>
    <t>Обязательные резервы в Национальном Банке Республики Казахстан</t>
  </si>
  <si>
    <t>Ссуды, выданные по соглашениям обратное РЕПО</t>
  </si>
  <si>
    <t xml:space="preserve">Финансовые активы, имеющиеся в наличии для продажи </t>
  </si>
  <si>
    <t xml:space="preserve">Кредиты, выданные клиентам </t>
  </si>
  <si>
    <t>Увеличение/(уменьшение) операционных обязательств</t>
  </si>
  <si>
    <t xml:space="preserve">Счета и депозиты банков </t>
  </si>
  <si>
    <t xml:space="preserve">Текущие счета и депозиты клиентов </t>
  </si>
  <si>
    <t xml:space="preserve">Чистое поступление/(использование) денежных средств от операционной деятельности до уплаты подоходного налога </t>
  </si>
  <si>
    <t>Подоходный налог уплаченный</t>
  </si>
  <si>
    <t xml:space="preserve">Поступление/(использование)движение денежных средств от операционной деятельности </t>
  </si>
  <si>
    <t xml:space="preserve">ДВИЖЕНИЕ ДЕНЕЖНЫХ СРЕДСТВ ОТ ИНВЕСТИЦИОННОЙ ДЕЯТЕЛЬНОСТИ </t>
  </si>
  <si>
    <t>Авансы, уплаченные по зданию</t>
  </si>
  <si>
    <t xml:space="preserve">Приобретения основных средств и нематериальных активов </t>
  </si>
  <si>
    <t>Финансовые активы, удерживаемые до погашения</t>
  </si>
  <si>
    <t>Выручка/убыток от реализации основных средств</t>
  </si>
  <si>
    <t xml:space="preserve">Использование денежных средств в инвестиционной деятельности </t>
  </si>
  <si>
    <t>ДВИЖЕНИЕ ДЕНЕЖНЫХ СРЕДСТВ ОТ ФИНАНСОВОЙ ДЕЯТЕЛЬНОСТИ</t>
  </si>
  <si>
    <t>Поступления от выпущенных долговых ценных бумаг</t>
  </si>
  <si>
    <t>Выкуп простых акций</t>
  </si>
  <si>
    <t>Выкуп выпущенных долговых ценных бумаг</t>
  </si>
  <si>
    <t>Поступления от прочих заемных средств</t>
  </si>
  <si>
    <t>Погашение прочих заемных средств</t>
  </si>
  <si>
    <t>Выплаченные дивиденды</t>
  </si>
  <si>
    <t>Поступление денежных средств от финансовой деятельности</t>
  </si>
  <si>
    <t xml:space="preserve">Чистое увеличение/(уменьшение) денежных средств и их эквивалентов </t>
  </si>
  <si>
    <t>Влияние изменений валютных курсов на величину денежных средств и их эквивалентов</t>
  </si>
  <si>
    <t>Денежные средства и их эквиваленты на начало года</t>
  </si>
  <si>
    <t xml:space="preserve">Денежные средства и их эквиваленты на конец года </t>
  </si>
  <si>
    <t>Копешов Б.Б.</t>
  </si>
  <si>
    <t xml:space="preserve">за девять месяцев, закончившихся 30 сентября 2017 года  (не аудировано) </t>
  </si>
  <si>
    <t>тыс тенге</t>
  </si>
  <si>
    <t>Эмиссионный  доход</t>
  </si>
  <si>
    <t xml:space="preserve">Дефицифт переоценки  активов, имеющихся в наличии для продажи </t>
  </si>
  <si>
    <t>Резерв переоценки зданий и земельных участков</t>
  </si>
  <si>
    <t xml:space="preserve">Резерв по общим банковским рискам </t>
  </si>
  <si>
    <t xml:space="preserve">Нераспре-деленная прибыль </t>
  </si>
  <si>
    <t>Итого</t>
  </si>
  <si>
    <t>Остаток на 1 января 2016 г. (аудировано)</t>
  </si>
  <si>
    <t>Прочий совокупный расход</t>
  </si>
  <si>
    <t>Итого совокупный (расход)/ доход за период</t>
  </si>
  <si>
    <t>Выкуп собственных акций</t>
  </si>
  <si>
    <t>Выплата дивидендов</t>
  </si>
  <si>
    <t>Списание резерва переоценки основных средств в результате износа ранее переоцененных основных средств</t>
  </si>
  <si>
    <t>Амортизация резерва переоценки основных средств</t>
  </si>
  <si>
    <t>Остаток на 30 сентября 2016 г. (не аудировано)</t>
  </si>
  <si>
    <t>Остаток на 1 января 2017 г.  (аудировано)</t>
  </si>
  <si>
    <t>Переоценка ОС</t>
  </si>
  <si>
    <t>Остаток на 30 сентября 2017 г. (не аудировано)</t>
  </si>
  <si>
    <t>Отчет об изменениях капитала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</si>
</sst>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5" formatCode="_-* #,##0_р_._-;\-* #,##0_р_._-;_-* &quot;-&quot;??_р_._-;_-@_-"/>
    <numFmt numFmtId="166" formatCode="_-#,##0_-;\(#,##0\);_-\ \ &quot;-&quot;_-;_-@_-"/>
    <numFmt numFmtId="167" formatCode="_(* #,##0_);_(* \(#,##0\);_(* &quot;-&quot;_);_(@_)"/>
    <numFmt numFmtId="168" formatCode="_(* #,##0_);_(* \(#,##0\);_(* &quot;-&quot;??_);_(@_)"/>
    <numFmt numFmtId="169" formatCode="* #,##0_);* \(#,##0\);&quot;-&quot;??_);@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Times New Roman"/>
      <family val="1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Arial Narrow"/>
      <family val="2"/>
      <charset val="204"/>
    </font>
    <font>
      <sz val="11"/>
      <color indexed="8"/>
      <name val="Calibri"/>
      <family val="2"/>
    </font>
    <font>
      <sz val="10"/>
      <color indexed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6" fillId="0" borderId="0"/>
    <xf numFmtId="0" fontId="1" fillId="0" borderId="0"/>
  </cellStyleXfs>
  <cellXfs count="115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Continuous" vertical="top" wrapText="1"/>
    </xf>
    <xf numFmtId="0" fontId="4" fillId="0" borderId="0" xfId="0" applyFont="1" applyAlignment="1">
      <alignment horizontal="centerContinuous"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 vertical="top" wrapText="1" indent="1"/>
    </xf>
    <xf numFmtId="165" fontId="4" fillId="0" borderId="0" xfId="1" applyNumberFormat="1" applyFont="1" applyFill="1" applyBorder="1" applyAlignment="1">
      <alignment horizontal="right" vertical="top" wrapText="1" indent="1"/>
    </xf>
    <xf numFmtId="0" fontId="4" fillId="0" borderId="0" xfId="0" applyNumberFormat="1" applyFont="1" applyFill="1" applyBorder="1" applyAlignment="1">
      <alignment horizontal="left" vertical="top" wrapText="1"/>
    </xf>
    <xf numFmtId="3" fontId="7" fillId="0" borderId="2" xfId="0" applyNumberFormat="1" applyFont="1" applyFill="1" applyBorder="1" applyAlignment="1">
      <alignment horizontal="right" vertical="top" wrapText="1" indent="1"/>
    </xf>
    <xf numFmtId="3" fontId="7" fillId="0" borderId="0" xfId="0" applyNumberFormat="1" applyFont="1" applyFill="1" applyBorder="1" applyAlignment="1">
      <alignment horizontal="right" vertical="top" wrapText="1" indent="1"/>
    </xf>
    <xf numFmtId="3" fontId="7" fillId="0" borderId="3" xfId="0" applyNumberFormat="1" applyFont="1" applyFill="1" applyBorder="1" applyAlignment="1">
      <alignment horizontal="right" vertical="top" wrapText="1" indent="1"/>
    </xf>
    <xf numFmtId="0" fontId="7" fillId="0" borderId="0" xfId="0" applyNumberFormat="1" applyFont="1" applyFill="1" applyBorder="1" applyAlignment="1">
      <alignment horizontal="left" vertical="top" wrapText="1"/>
    </xf>
    <xf numFmtId="166" fontId="4" fillId="0" borderId="0" xfId="1" applyNumberFormat="1" applyFont="1" applyFill="1" applyBorder="1" applyAlignment="1">
      <alignment horizontal="right" vertical="top" wrapText="1" indent="1"/>
    </xf>
    <xf numFmtId="167" fontId="4" fillId="0" borderId="0" xfId="0" applyNumberFormat="1" applyFont="1" applyFill="1" applyBorder="1" applyAlignment="1">
      <alignment horizontal="right" vertical="top" wrapText="1" indent="1"/>
    </xf>
    <xf numFmtId="0" fontId="0" fillId="0" borderId="0" xfId="0" applyFill="1"/>
    <xf numFmtId="3" fontId="0" fillId="0" borderId="0" xfId="0" applyNumberFormat="1"/>
    <xf numFmtId="0" fontId="4" fillId="0" borderId="0" xfId="0" applyNumberFormat="1" applyFont="1"/>
    <xf numFmtId="3" fontId="0" fillId="0" borderId="0" xfId="0" applyNumberFormat="1" applyAlignment="1">
      <alignment horizontal="center"/>
    </xf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horizontal="left" indent="2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/>
    </xf>
    <xf numFmtId="0" fontId="10" fillId="0" borderId="0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168" fontId="11" fillId="0" borderId="0" xfId="0" applyNumberFormat="1" applyFont="1" applyFill="1" applyBorder="1" applyAlignment="1">
      <alignment horizontal="left" wrapText="1"/>
    </xf>
    <xf numFmtId="0" fontId="11" fillId="0" borderId="0" xfId="0" applyFont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left" vertical="center" indent="1"/>
    </xf>
    <xf numFmtId="3" fontId="7" fillId="0" borderId="0" xfId="0" applyNumberFormat="1" applyFont="1" applyBorder="1" applyAlignment="1">
      <alignment horizontal="left"/>
    </xf>
    <xf numFmtId="168" fontId="7" fillId="0" borderId="3" xfId="0" applyNumberFormat="1" applyFont="1" applyFill="1" applyBorder="1" applyAlignment="1">
      <alignment horizontal="left" vertical="center" indent="1"/>
    </xf>
    <xf numFmtId="168" fontId="7" fillId="0" borderId="0" xfId="0" applyNumberFormat="1" applyFont="1" applyFill="1" applyBorder="1" applyAlignment="1">
      <alignment horizontal="left" vertical="center" indent="1"/>
    </xf>
    <xf numFmtId="168" fontId="4" fillId="0" borderId="1" xfId="0" applyNumberFormat="1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left" indent="1"/>
    </xf>
    <xf numFmtId="168" fontId="7" fillId="0" borderId="4" xfId="0" applyNumberFormat="1" applyFont="1" applyFill="1" applyBorder="1" applyAlignment="1">
      <alignment horizontal="left" vertical="center" indent="1"/>
    </xf>
    <xf numFmtId="168" fontId="7" fillId="0" borderId="2" xfId="0" applyNumberFormat="1" applyFont="1" applyFill="1" applyBorder="1" applyAlignment="1">
      <alignment horizontal="left" vertical="center" indent="1"/>
    </xf>
    <xf numFmtId="0" fontId="6" fillId="0" borderId="0" xfId="0" applyFont="1"/>
    <xf numFmtId="167" fontId="0" fillId="0" borderId="0" xfId="0" applyNumberFormat="1" applyFill="1"/>
    <xf numFmtId="0" fontId="6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 indent="1"/>
    </xf>
    <xf numFmtId="167" fontId="4" fillId="0" borderId="0" xfId="0" applyNumberFormat="1" applyFont="1" applyFill="1"/>
    <xf numFmtId="167" fontId="6" fillId="0" borderId="0" xfId="0" applyNumberFormat="1" applyFont="1" applyFill="1"/>
    <xf numFmtId="167" fontId="6" fillId="0" borderId="0" xfId="0" applyNumberFormat="1" applyFont="1" applyFill="1" applyBorder="1"/>
    <xf numFmtId="167" fontId="6" fillId="0" borderId="2" xfId="0" applyNumberFormat="1" applyFont="1" applyFill="1" applyBorder="1"/>
    <xf numFmtId="0" fontId="4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12" fillId="0" borderId="0" xfId="3" applyFont="1" applyFill="1" applyAlignment="1">
      <alignment vertical="top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 indent="1"/>
    </xf>
    <xf numFmtId="0" fontId="7" fillId="0" borderId="0" xfId="3" applyFont="1" applyFill="1" applyBorder="1" applyAlignment="1">
      <alignment horizontal="left" vertical="center" wrapText="1"/>
    </xf>
    <xf numFmtId="0" fontId="14" fillId="0" borderId="0" xfId="0" applyFont="1" applyFill="1" applyBorder="1" applyAlignment="1"/>
    <xf numFmtId="1" fontId="7" fillId="0" borderId="0" xfId="3" applyNumberFormat="1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wrapText="1"/>
    </xf>
    <xf numFmtId="169" fontId="4" fillId="0" borderId="0" xfId="0" applyNumberFormat="1" applyFont="1" applyFill="1" applyBorder="1" applyAlignment="1">
      <alignment horizontal="right" vertical="top" wrapText="1" indent="1"/>
    </xf>
    <xf numFmtId="169" fontId="4" fillId="0" borderId="0" xfId="0" applyNumberFormat="1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horizontal="right" vertical="center" wrapText="1" indent="1"/>
    </xf>
    <xf numFmtId="169" fontId="4" fillId="0" borderId="0" xfId="0" applyNumberFormat="1" applyFont="1" applyFill="1" applyBorder="1" applyAlignment="1">
      <alignment horizontal="right" wrapText="1" indent="1"/>
    </xf>
    <xf numFmtId="169" fontId="4" fillId="0" borderId="0" xfId="0" applyNumberFormat="1" applyFont="1" applyFill="1" applyBorder="1" applyAlignment="1">
      <alignment horizontal="right"/>
    </xf>
    <xf numFmtId="0" fontId="4" fillId="0" borderId="0" xfId="3" applyFont="1" applyFill="1" applyBorder="1" applyAlignment="1">
      <alignment horizontal="left" vertical="top" wrapText="1" indent="2"/>
    </xf>
    <xf numFmtId="169" fontId="7" fillId="0" borderId="0" xfId="0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vertical="top" wrapText="1"/>
    </xf>
    <xf numFmtId="0" fontId="4" fillId="0" borderId="0" xfId="3" applyFont="1" applyFill="1" applyBorder="1" applyAlignment="1">
      <alignment vertical="top" wrapText="1"/>
    </xf>
    <xf numFmtId="169" fontId="4" fillId="0" borderId="1" xfId="0" applyNumberFormat="1" applyFont="1" applyFill="1" applyBorder="1" applyAlignment="1">
      <alignment horizontal="right" vertical="top" wrapText="1" indent="1"/>
    </xf>
    <xf numFmtId="0" fontId="14" fillId="0" borderId="0" xfId="0" applyFont="1" applyFill="1" applyBorder="1" applyAlignment="1">
      <alignment wrapText="1"/>
    </xf>
    <xf numFmtId="169" fontId="7" fillId="0" borderId="3" xfId="0" applyNumberFormat="1" applyFont="1" applyFill="1" applyBorder="1" applyAlignment="1">
      <alignment horizontal="right" vertical="center" wrapText="1" indent="1"/>
    </xf>
    <xf numFmtId="169" fontId="4" fillId="0" borderId="0" xfId="2" applyNumberFormat="1" applyFont="1" applyFill="1" applyBorder="1" applyAlignment="1">
      <alignment horizontal="right" vertical="center"/>
    </xf>
    <xf numFmtId="169" fontId="7" fillId="0" borderId="3" xfId="0" applyNumberFormat="1" applyFont="1" applyFill="1" applyBorder="1" applyAlignment="1">
      <alignment horizontal="right" vertical="top" wrapText="1" indent="1"/>
    </xf>
    <xf numFmtId="0" fontId="14" fillId="0" borderId="0" xfId="0" applyFont="1" applyFill="1" applyBorder="1" applyAlignment="1">
      <alignment horizontal="left"/>
    </xf>
    <xf numFmtId="169" fontId="7" fillId="0" borderId="0" xfId="0" applyNumberFormat="1" applyFont="1" applyFill="1" applyBorder="1" applyAlignment="1">
      <alignment horizontal="right" vertical="top" wrapText="1" indent="1"/>
    </xf>
    <xf numFmtId="169" fontId="7" fillId="0" borderId="0" xfId="0" applyNumberFormat="1" applyFont="1" applyFill="1" applyBorder="1" applyAlignment="1">
      <alignment horizontal="right"/>
    </xf>
    <xf numFmtId="169" fontId="0" fillId="0" borderId="0" xfId="0" applyNumberFormat="1" applyFill="1"/>
    <xf numFmtId="0" fontId="7" fillId="0" borderId="0" xfId="0" applyFont="1" applyFill="1"/>
    <xf numFmtId="0" fontId="15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2" applyFont="1" applyFill="1" applyBorder="1"/>
    <xf numFmtId="167" fontId="7" fillId="0" borderId="4" xfId="2" applyNumberFormat="1" applyFont="1" applyFill="1" applyBorder="1"/>
    <xf numFmtId="167" fontId="7" fillId="0" borderId="0" xfId="2" applyNumberFormat="1" applyFont="1" applyFill="1" applyBorder="1"/>
    <xf numFmtId="0" fontId="7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167" fontId="4" fillId="0" borderId="0" xfId="2" applyNumberFormat="1" applyFont="1" applyFill="1" applyBorder="1"/>
    <xf numFmtId="167" fontId="7" fillId="0" borderId="3" xfId="2" applyNumberFormat="1" applyFont="1" applyFill="1" applyBorder="1"/>
    <xf numFmtId="167" fontId="7" fillId="0" borderId="2" xfId="2" applyNumberFormat="1" applyFont="1" applyFill="1" applyBorder="1"/>
    <xf numFmtId="0" fontId="15" fillId="0" borderId="0" xfId="4" applyFont="1" applyFill="1" applyBorder="1" applyAlignment="1">
      <alignment horizontal="right"/>
    </xf>
    <xf numFmtId="167" fontId="17" fillId="0" borderId="0" xfId="4" applyNumberFormat="1" applyFont="1" applyFill="1" applyBorder="1"/>
    <xf numFmtId="3" fontId="8" fillId="0" borderId="0" xfId="5" applyNumberFormat="1" applyFont="1" applyFill="1" applyBorder="1" applyAlignment="1">
      <alignment horizontal="right" vertical="top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 vertical="top"/>
    </xf>
    <xf numFmtId="3" fontId="8" fillId="0" borderId="0" xfId="5" applyNumberFormat="1" applyFont="1" applyBorder="1" applyAlignment="1">
      <alignment horizontal="right" vertical="top"/>
    </xf>
    <xf numFmtId="167" fontId="0" fillId="0" borderId="0" xfId="0" applyNumberFormat="1" applyFill="1" applyBorder="1"/>
    <xf numFmtId="3" fontId="0" fillId="0" borderId="0" xfId="0" applyNumberFormat="1" applyFill="1" applyBorder="1"/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6">
    <cellStyle name="Normal 2 3 3" xfId="4"/>
    <cellStyle name="Обычный" xfId="0" builtinId="0"/>
    <cellStyle name="Обычный 10 6" xfId="2"/>
    <cellStyle name="Обычный 124" xfId="5"/>
    <cellStyle name="Обычный_God_Формы фин.отчетности_BWU_09_11_0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0</xdr:row>
      <xdr:rowOff>190499</xdr:rowOff>
    </xdr:from>
    <xdr:to>
      <xdr:col>2</xdr:col>
      <xdr:colOff>984537</xdr:colOff>
      <xdr:row>4</xdr:row>
      <xdr:rowOff>148166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80999" y="190499"/>
          <a:ext cx="4434705" cy="719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323849</xdr:colOff>
      <xdr:row>0</xdr:row>
      <xdr:rowOff>190499</xdr:rowOff>
    </xdr:from>
    <xdr:to>
      <xdr:col>2</xdr:col>
      <xdr:colOff>295275</xdr:colOff>
      <xdr:row>4</xdr:row>
      <xdr:rowOff>99343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23849" y="190499"/>
          <a:ext cx="4133851" cy="67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190499</xdr:rowOff>
    </xdr:from>
    <xdr:to>
      <xdr:col>1</xdr:col>
      <xdr:colOff>4402102</xdr:colOff>
      <xdr:row>4</xdr:row>
      <xdr:rowOff>142875</xdr:rowOff>
    </xdr:to>
    <xdr:pic>
      <xdr:nvPicPr>
        <xdr:cNvPr id="3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61938" y="190499"/>
          <a:ext cx="4402102" cy="714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258727</xdr:colOff>
      <xdr:row>4</xdr:row>
      <xdr:rowOff>142876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61950" y="190500"/>
          <a:ext cx="4402102" cy="714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56"/>
  <sheetViews>
    <sheetView zoomScale="90" zoomScaleNormal="90" workbookViewId="0">
      <selection activeCell="B26" sqref="B26"/>
    </sheetView>
  </sheetViews>
  <sheetFormatPr defaultRowHeight="15" x14ac:dyDescent="0.25"/>
  <cols>
    <col min="1" max="1" width="5.7109375" customWidth="1"/>
    <col min="2" max="2" width="51.7109375" customWidth="1"/>
    <col min="3" max="3" width="19.85546875" customWidth="1"/>
    <col min="4" max="4" width="3.28515625" customWidth="1"/>
    <col min="5" max="5" width="19" customWidth="1"/>
  </cols>
  <sheetData>
    <row r="7" spans="2:5" ht="15.75" x14ac:dyDescent="0.25">
      <c r="B7" s="1" t="s">
        <v>0</v>
      </c>
      <c r="C7" s="1"/>
      <c r="D7" s="1"/>
    </row>
    <row r="8" spans="2:5" x14ac:dyDescent="0.25">
      <c r="B8" s="2"/>
      <c r="C8" s="3"/>
      <c r="D8" s="3"/>
    </row>
    <row r="9" spans="2:5" x14ac:dyDescent="0.25">
      <c r="B9" s="4" t="s">
        <v>1</v>
      </c>
      <c r="C9" s="4"/>
      <c r="D9" s="4"/>
    </row>
    <row r="10" spans="2:5" x14ac:dyDescent="0.25">
      <c r="B10" s="5"/>
      <c r="C10" s="5"/>
      <c r="D10" s="5"/>
    </row>
    <row r="11" spans="2:5" x14ac:dyDescent="0.25">
      <c r="B11" s="6" t="s">
        <v>2</v>
      </c>
      <c r="C11" s="6"/>
      <c r="D11" s="6"/>
    </row>
    <row r="12" spans="2:5" x14ac:dyDescent="0.25">
      <c r="B12" s="6"/>
      <c r="C12" s="6"/>
      <c r="D12" s="6"/>
    </row>
    <row r="13" spans="2:5" x14ac:dyDescent="0.25">
      <c r="B13" s="7"/>
      <c r="C13" s="7"/>
      <c r="D13" s="7"/>
    </row>
    <row r="14" spans="2:5" x14ac:dyDescent="0.25">
      <c r="B14" s="8"/>
      <c r="C14" s="9"/>
      <c r="D14" s="8"/>
      <c r="E14" s="9" t="s">
        <v>3</v>
      </c>
    </row>
    <row r="15" spans="2:5" ht="32.25" customHeight="1" x14ac:dyDescent="0.25">
      <c r="B15" s="10" t="s">
        <v>4</v>
      </c>
      <c r="C15" s="11" t="s">
        <v>5</v>
      </c>
      <c r="D15" s="10"/>
      <c r="E15" s="11" t="s">
        <v>6</v>
      </c>
    </row>
    <row r="16" spans="2:5" x14ac:dyDescent="0.25">
      <c r="B16" s="12" t="s">
        <v>7</v>
      </c>
      <c r="C16" s="12"/>
      <c r="D16" s="12"/>
      <c r="E16" s="12"/>
    </row>
    <row r="17" spans="2:5" x14ac:dyDescent="0.25">
      <c r="B17" s="13" t="s">
        <v>8</v>
      </c>
      <c r="C17" s="14">
        <v>13026537</v>
      </c>
      <c r="D17" s="14"/>
      <c r="E17" s="14">
        <v>4826206</v>
      </c>
    </row>
    <row r="18" spans="2:5" x14ac:dyDescent="0.25">
      <c r="B18" s="13" t="s">
        <v>9</v>
      </c>
      <c r="C18" s="14">
        <v>3179874</v>
      </c>
      <c r="D18" s="14"/>
      <c r="E18" s="14">
        <v>7373110</v>
      </c>
    </row>
    <row r="19" spans="2:5" x14ac:dyDescent="0.25">
      <c r="B19" s="13" t="s">
        <v>10</v>
      </c>
      <c r="C19" s="14">
        <v>2634513</v>
      </c>
      <c r="D19" s="14"/>
      <c r="E19" s="15">
        <v>16700004</v>
      </c>
    </row>
    <row r="20" spans="2:5" x14ac:dyDescent="0.25">
      <c r="B20" s="16" t="s">
        <v>11</v>
      </c>
      <c r="C20" s="14">
        <v>26338100</v>
      </c>
      <c r="D20" s="14"/>
      <c r="E20" s="14">
        <v>42174800</v>
      </c>
    </row>
    <row r="21" spans="2:5" x14ac:dyDescent="0.25">
      <c r="B21" s="16" t="s">
        <v>12</v>
      </c>
      <c r="C21" s="14">
        <v>2995470</v>
      </c>
      <c r="D21" s="14"/>
      <c r="E21" s="14">
        <v>41329553</v>
      </c>
    </row>
    <row r="22" spans="2:5" x14ac:dyDescent="0.25">
      <c r="B22" s="16" t="s">
        <v>13</v>
      </c>
      <c r="C22" s="14">
        <v>593947</v>
      </c>
      <c r="D22" s="14"/>
      <c r="E22" s="14">
        <v>605280</v>
      </c>
    </row>
    <row r="23" spans="2:5" x14ac:dyDescent="0.25">
      <c r="B23" s="16" t="s">
        <v>14</v>
      </c>
      <c r="C23" s="14">
        <v>102375587</v>
      </c>
      <c r="D23" s="14"/>
      <c r="E23" s="14">
        <v>130523381</v>
      </c>
    </row>
    <row r="24" spans="2:5" x14ac:dyDescent="0.25">
      <c r="B24" s="16" t="s">
        <v>15</v>
      </c>
      <c r="C24" s="14">
        <v>425477</v>
      </c>
      <c r="D24" s="14"/>
      <c r="E24" s="14">
        <v>86849</v>
      </c>
    </row>
    <row r="25" spans="2:5" x14ac:dyDescent="0.25">
      <c r="B25" s="16" t="s">
        <v>16</v>
      </c>
      <c r="C25" s="14">
        <v>6586782</v>
      </c>
      <c r="D25" s="14"/>
      <c r="E25" s="14">
        <v>6799284</v>
      </c>
    </row>
    <row r="26" spans="2:5" x14ac:dyDescent="0.25">
      <c r="B26" s="16" t="s">
        <v>17</v>
      </c>
      <c r="C26" s="14">
        <v>1271286</v>
      </c>
      <c r="D26" s="14"/>
      <c r="E26" s="14">
        <v>984220</v>
      </c>
    </row>
    <row r="27" spans="2:5" x14ac:dyDescent="0.25">
      <c r="B27" s="16" t="s">
        <v>18</v>
      </c>
      <c r="C27" s="14">
        <v>5583117</v>
      </c>
      <c r="D27" s="14"/>
      <c r="E27" s="14">
        <v>2214643</v>
      </c>
    </row>
    <row r="28" spans="2:5" ht="15.75" thickBot="1" x14ac:dyDescent="0.3">
      <c r="B28" s="12" t="s">
        <v>19</v>
      </c>
      <c r="C28" s="17">
        <f>SUM(C17:C27)</f>
        <v>165010690</v>
      </c>
      <c r="D28" s="18"/>
      <c r="E28" s="17">
        <f>SUM(E17:E27)</f>
        <v>253617330</v>
      </c>
    </row>
    <row r="29" spans="2:5" ht="15.75" thickTop="1" x14ac:dyDescent="0.25">
      <c r="B29" s="12" t="s">
        <v>20</v>
      </c>
      <c r="C29" s="14"/>
      <c r="D29" s="14"/>
      <c r="E29" s="14"/>
    </row>
    <row r="30" spans="2:5" x14ac:dyDescent="0.25">
      <c r="B30" s="16" t="s">
        <v>21</v>
      </c>
      <c r="C30" s="14">
        <v>7653829</v>
      </c>
      <c r="D30" s="14"/>
      <c r="E30" s="14">
        <v>7084615</v>
      </c>
    </row>
    <row r="31" spans="2:5" x14ac:dyDescent="0.25">
      <c r="B31" s="16" t="s">
        <v>22</v>
      </c>
      <c r="C31" s="14">
        <v>16736005</v>
      </c>
      <c r="D31" s="14"/>
      <c r="E31" s="14">
        <v>18999914</v>
      </c>
    </row>
    <row r="32" spans="2:5" x14ac:dyDescent="0.25">
      <c r="B32" s="16" t="s">
        <v>23</v>
      </c>
      <c r="C32" s="14">
        <v>8551013</v>
      </c>
      <c r="D32" s="14"/>
      <c r="E32" s="14">
        <v>59945563</v>
      </c>
    </row>
    <row r="33" spans="2:5" x14ac:dyDescent="0.25">
      <c r="B33" s="16" t="s">
        <v>24</v>
      </c>
      <c r="C33" s="14">
        <v>86759843</v>
      </c>
      <c r="D33" s="14"/>
      <c r="E33" s="14">
        <v>124332529</v>
      </c>
    </row>
    <row r="34" spans="2:5" x14ac:dyDescent="0.25">
      <c r="B34" s="16" t="s">
        <v>13</v>
      </c>
      <c r="C34" s="14">
        <v>245498</v>
      </c>
      <c r="D34" s="14"/>
      <c r="E34" s="14">
        <v>1452</v>
      </c>
    </row>
    <row r="35" spans="2:5" x14ac:dyDescent="0.25">
      <c r="B35" s="16" t="s">
        <v>25</v>
      </c>
      <c r="C35" s="14">
        <v>15350456</v>
      </c>
      <c r="D35" s="14"/>
      <c r="E35" s="14">
        <v>15872204</v>
      </c>
    </row>
    <row r="36" spans="2:5" x14ac:dyDescent="0.25">
      <c r="B36" s="16" t="s">
        <v>26</v>
      </c>
      <c r="C36" s="14">
        <v>1550130</v>
      </c>
      <c r="D36" s="14"/>
      <c r="E36" s="14">
        <v>1509229</v>
      </c>
    </row>
    <row r="37" spans="2:5" x14ac:dyDescent="0.25">
      <c r="B37" s="16" t="s">
        <v>27</v>
      </c>
      <c r="C37" s="14">
        <v>2889658</v>
      </c>
      <c r="D37" s="14"/>
      <c r="E37" s="14">
        <v>2906028</v>
      </c>
    </row>
    <row r="38" spans="2:5" x14ac:dyDescent="0.25">
      <c r="B38" s="12" t="s">
        <v>28</v>
      </c>
      <c r="C38" s="19">
        <f>SUM(C30:C37)</f>
        <v>139736432</v>
      </c>
      <c r="D38" s="18"/>
      <c r="E38" s="19">
        <f>SUM(E30:E37)</f>
        <v>230651534</v>
      </c>
    </row>
    <row r="39" spans="2:5" x14ac:dyDescent="0.25">
      <c r="B39" s="20" t="s">
        <v>29</v>
      </c>
      <c r="C39" s="14"/>
      <c r="D39" s="14"/>
      <c r="E39" s="14"/>
    </row>
    <row r="40" spans="2:5" x14ac:dyDescent="0.25">
      <c r="B40" s="16" t="s">
        <v>30</v>
      </c>
      <c r="C40" s="14">
        <v>16888993</v>
      </c>
      <c r="D40" s="14"/>
      <c r="E40" s="14">
        <v>16888993</v>
      </c>
    </row>
    <row r="41" spans="2:5" x14ac:dyDescent="0.25">
      <c r="B41" s="16" t="s">
        <v>31</v>
      </c>
      <c r="C41" s="14">
        <v>2333</v>
      </c>
      <c r="D41" s="14"/>
      <c r="E41" s="14">
        <v>2333</v>
      </c>
    </row>
    <row r="42" spans="2:5" ht="25.5" x14ac:dyDescent="0.25">
      <c r="B42" s="16" t="s">
        <v>32</v>
      </c>
      <c r="C42" s="21">
        <v>-717967</v>
      </c>
      <c r="D42" s="22"/>
      <c r="E42" s="21">
        <v>-1322156</v>
      </c>
    </row>
    <row r="43" spans="2:5" x14ac:dyDescent="0.25">
      <c r="B43" s="16" t="s">
        <v>33</v>
      </c>
      <c r="C43" s="14">
        <v>1850072</v>
      </c>
      <c r="D43" s="14"/>
      <c r="E43" s="14">
        <v>1850072</v>
      </c>
    </row>
    <row r="44" spans="2:5" x14ac:dyDescent="0.25">
      <c r="B44" s="16" t="s">
        <v>34</v>
      </c>
      <c r="C44" s="14">
        <v>282513</v>
      </c>
      <c r="D44" s="14"/>
      <c r="E44" s="14">
        <v>282513</v>
      </c>
    </row>
    <row r="45" spans="2:5" x14ac:dyDescent="0.25">
      <c r="B45" s="16" t="s">
        <v>35</v>
      </c>
      <c r="C45" s="14">
        <v>3312707</v>
      </c>
      <c r="D45" s="14"/>
      <c r="E45" s="14">
        <v>3312707</v>
      </c>
    </row>
    <row r="46" spans="2:5" x14ac:dyDescent="0.25">
      <c r="B46" s="16" t="s">
        <v>36</v>
      </c>
      <c r="C46" s="14">
        <v>3655607</v>
      </c>
      <c r="D46" s="14"/>
      <c r="E46" s="14">
        <v>1951334</v>
      </c>
    </row>
    <row r="47" spans="2:5" x14ac:dyDescent="0.25">
      <c r="B47" s="12" t="s">
        <v>37</v>
      </c>
      <c r="C47" s="19">
        <f>SUM(C40:C46)</f>
        <v>25274258</v>
      </c>
      <c r="D47" s="18"/>
      <c r="E47" s="19">
        <f>SUM(E40:E46)</f>
        <v>22965796</v>
      </c>
    </row>
    <row r="48" spans="2:5" ht="15.75" thickBot="1" x14ac:dyDescent="0.3">
      <c r="B48" s="12" t="s">
        <v>38</v>
      </c>
      <c r="C48" s="17">
        <f>C38+C47</f>
        <v>165010690</v>
      </c>
      <c r="D48" s="18"/>
      <c r="E48" s="17">
        <f>E38+E47</f>
        <v>253617330</v>
      </c>
    </row>
    <row r="49" spans="1:5" ht="15.75" thickTop="1" x14ac:dyDescent="0.25">
      <c r="B49" s="23"/>
      <c r="C49" s="24"/>
      <c r="D49" s="24"/>
      <c r="E49" s="24"/>
    </row>
    <row r="50" spans="1:5" x14ac:dyDescent="0.25">
      <c r="B50" s="12"/>
      <c r="C50" s="25"/>
      <c r="D50" s="26"/>
      <c r="E50" s="25"/>
    </row>
    <row r="51" spans="1:5" x14ac:dyDescent="0.25">
      <c r="C51" s="27"/>
      <c r="D51" s="24"/>
    </row>
    <row r="52" spans="1:5" x14ac:dyDescent="0.25">
      <c r="A52" s="28"/>
      <c r="B52" s="28"/>
      <c r="C52" s="28"/>
      <c r="D52" s="28"/>
      <c r="E52" s="28"/>
    </row>
    <row r="53" spans="1:5" x14ac:dyDescent="0.25">
      <c r="A53" s="28"/>
      <c r="B53" s="29" t="s">
        <v>39</v>
      </c>
      <c r="C53" s="28" t="s">
        <v>40</v>
      </c>
      <c r="D53" s="28"/>
      <c r="E53" s="28"/>
    </row>
    <row r="54" spans="1:5" x14ac:dyDescent="0.25">
      <c r="A54" s="28"/>
      <c r="B54" s="29"/>
      <c r="C54" s="28"/>
      <c r="D54" s="28"/>
      <c r="E54" s="28"/>
    </row>
    <row r="55" spans="1:5" x14ac:dyDescent="0.25">
      <c r="A55" s="28"/>
      <c r="B55" s="29"/>
      <c r="C55" s="28"/>
      <c r="D55" s="28"/>
      <c r="E55" s="28"/>
    </row>
    <row r="56" spans="1:5" x14ac:dyDescent="0.25">
      <c r="B56" s="29" t="s">
        <v>41</v>
      </c>
      <c r="C56" s="28" t="s">
        <v>42</v>
      </c>
      <c r="D56" s="28"/>
    </row>
  </sheetData>
  <mergeCells count="5">
    <mergeCell ref="B7:D7"/>
    <mergeCell ref="B9:D9"/>
    <mergeCell ref="B10:D10"/>
    <mergeCell ref="B11:D11"/>
    <mergeCell ref="B12:D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49"/>
  <sheetViews>
    <sheetView workbookViewId="0">
      <selection activeCell="E2" sqref="E2"/>
    </sheetView>
  </sheetViews>
  <sheetFormatPr defaultRowHeight="15" x14ac:dyDescent="0.25"/>
  <cols>
    <col min="1" max="1" width="4.85546875" customWidth="1"/>
    <col min="2" max="2" width="57.5703125" customWidth="1"/>
    <col min="3" max="3" width="24.5703125" customWidth="1"/>
    <col min="4" max="4" width="3.7109375" customWidth="1"/>
    <col min="5" max="5" width="23.5703125" customWidth="1"/>
    <col min="6" max="6" width="34.42578125" customWidth="1"/>
  </cols>
  <sheetData>
    <row r="7" spans="2:5" ht="15.75" x14ac:dyDescent="0.25">
      <c r="B7" s="30" t="s">
        <v>43</v>
      </c>
      <c r="C7" s="30"/>
      <c r="D7" s="30"/>
      <c r="E7" s="30"/>
    </row>
    <row r="8" spans="2:5" ht="15.75" x14ac:dyDescent="0.25">
      <c r="B8" s="31"/>
      <c r="C8" s="32"/>
      <c r="D8" s="31"/>
      <c r="E8" s="33"/>
    </row>
    <row r="9" spans="2:5" x14ac:dyDescent="0.25">
      <c r="B9" s="5" t="s">
        <v>44</v>
      </c>
      <c r="C9" s="5"/>
      <c r="D9" s="5"/>
      <c r="E9" s="5"/>
    </row>
    <row r="10" spans="2:5" x14ac:dyDescent="0.25">
      <c r="B10" s="34"/>
      <c r="C10" s="34"/>
      <c r="D10" s="34"/>
      <c r="E10" s="34"/>
    </row>
    <row r="11" spans="2:5" x14ac:dyDescent="0.25">
      <c r="B11" s="6" t="s">
        <v>45</v>
      </c>
      <c r="C11" s="6"/>
      <c r="D11" s="6"/>
      <c r="E11" s="6"/>
    </row>
    <row r="12" spans="2:5" x14ac:dyDescent="0.25">
      <c r="B12" s="35"/>
      <c r="C12" s="35"/>
      <c r="D12" s="35"/>
      <c r="E12" s="35"/>
    </row>
    <row r="13" spans="2:5" x14ac:dyDescent="0.25">
      <c r="B13" s="36"/>
      <c r="C13" s="37"/>
      <c r="D13" s="36"/>
      <c r="E13" s="37" t="s">
        <v>46</v>
      </c>
    </row>
    <row r="14" spans="2:5" ht="38.25" x14ac:dyDescent="0.25">
      <c r="B14" s="38" t="s">
        <v>4</v>
      </c>
      <c r="C14" s="11" t="s">
        <v>47</v>
      </c>
      <c r="D14" s="39"/>
      <c r="E14" s="11" t="s">
        <v>48</v>
      </c>
    </row>
    <row r="15" spans="2:5" x14ac:dyDescent="0.25">
      <c r="B15" s="40" t="s">
        <v>49</v>
      </c>
      <c r="C15" s="41">
        <v>12829970</v>
      </c>
      <c r="D15" s="41"/>
      <c r="E15" s="41">
        <v>18475955</v>
      </c>
    </row>
    <row r="16" spans="2:5" x14ac:dyDescent="0.25">
      <c r="B16" s="42" t="s">
        <v>50</v>
      </c>
      <c r="C16" s="41">
        <v>-7832474</v>
      </c>
      <c r="D16" s="43"/>
      <c r="E16" s="41">
        <v>-14299065</v>
      </c>
    </row>
    <row r="17" spans="2:5" x14ac:dyDescent="0.25">
      <c r="B17" s="44" t="s">
        <v>51</v>
      </c>
      <c r="C17" s="45">
        <f>SUM(C15:C16)</f>
        <v>4997496</v>
      </c>
      <c r="D17" s="46"/>
      <c r="E17" s="45">
        <f>SUM(E15:E16)</f>
        <v>4176890</v>
      </c>
    </row>
    <row r="18" spans="2:5" x14ac:dyDescent="0.25">
      <c r="B18" s="42" t="s">
        <v>52</v>
      </c>
      <c r="C18" s="41">
        <v>1609396</v>
      </c>
      <c r="D18" s="43"/>
      <c r="E18" s="41">
        <v>1421231</v>
      </c>
    </row>
    <row r="19" spans="2:5" x14ac:dyDescent="0.25">
      <c r="B19" s="42" t="s">
        <v>53</v>
      </c>
      <c r="C19" s="47">
        <v>-442965</v>
      </c>
      <c r="D19" s="43"/>
      <c r="E19" s="47">
        <v>-638704</v>
      </c>
    </row>
    <row r="20" spans="2:5" x14ac:dyDescent="0.25">
      <c r="B20" s="48" t="s">
        <v>54</v>
      </c>
      <c r="C20" s="45">
        <f>SUM(C18:C19)</f>
        <v>1166431</v>
      </c>
      <c r="D20" s="46"/>
      <c r="E20" s="45">
        <f>SUM(E18:E19)</f>
        <v>782527</v>
      </c>
    </row>
    <row r="21" spans="2:5" x14ac:dyDescent="0.25">
      <c r="B21" s="42" t="s">
        <v>55</v>
      </c>
      <c r="C21" s="49">
        <v>31194</v>
      </c>
      <c r="D21" s="46"/>
      <c r="E21" s="49">
        <v>0</v>
      </c>
    </row>
    <row r="22" spans="2:5" ht="25.5" x14ac:dyDescent="0.25">
      <c r="B22" s="42" t="s">
        <v>56</v>
      </c>
      <c r="C22" s="43">
        <v>-7769</v>
      </c>
      <c r="D22" s="43"/>
      <c r="E22" s="43">
        <v>-172111</v>
      </c>
    </row>
    <row r="23" spans="2:5" x14ac:dyDescent="0.25">
      <c r="B23" s="42" t="s">
        <v>57</v>
      </c>
      <c r="C23" s="43">
        <v>-844322</v>
      </c>
      <c r="D23" s="43"/>
      <c r="E23" s="43">
        <v>1664486</v>
      </c>
    </row>
    <row r="24" spans="2:5" ht="25.5" x14ac:dyDescent="0.25">
      <c r="B24" s="42" t="s">
        <v>58</v>
      </c>
      <c r="C24" s="50">
        <v>939583</v>
      </c>
      <c r="D24" s="50"/>
      <c r="E24" s="50">
        <v>150468</v>
      </c>
    </row>
    <row r="25" spans="2:5" x14ac:dyDescent="0.25">
      <c r="B25" s="42" t="s">
        <v>59</v>
      </c>
      <c r="C25" s="43">
        <v>514468</v>
      </c>
      <c r="D25" s="43"/>
      <c r="E25" s="43">
        <v>18234</v>
      </c>
    </row>
    <row r="26" spans="2:5" x14ac:dyDescent="0.25">
      <c r="B26" s="48" t="s">
        <v>60</v>
      </c>
      <c r="C26" s="45">
        <f>C17+C20+C22+C23+C24+C25+C21</f>
        <v>6797081</v>
      </c>
      <c r="D26" s="46"/>
      <c r="E26" s="45">
        <f>E17+E20+E22+E23+E24+E25+E21</f>
        <v>6620494</v>
      </c>
    </row>
    <row r="27" spans="2:5" x14ac:dyDescent="0.25">
      <c r="B27" s="42" t="s">
        <v>61</v>
      </c>
      <c r="C27" s="43">
        <v>-410575</v>
      </c>
      <c r="D27" s="43"/>
      <c r="E27" s="43">
        <v>507148</v>
      </c>
    </row>
    <row r="28" spans="2:5" x14ac:dyDescent="0.25">
      <c r="B28" s="42" t="s">
        <v>62</v>
      </c>
      <c r="C28" s="43">
        <v>-2392881</v>
      </c>
      <c r="D28" s="43"/>
      <c r="E28" s="43">
        <v>-2650962</v>
      </c>
    </row>
    <row r="29" spans="2:5" x14ac:dyDescent="0.25">
      <c r="B29" s="42" t="s">
        <v>63</v>
      </c>
      <c r="C29" s="43">
        <v>-2046707</v>
      </c>
      <c r="D29" s="43"/>
      <c r="E29" s="43">
        <v>-2137456</v>
      </c>
    </row>
    <row r="30" spans="2:5" x14ac:dyDescent="0.25">
      <c r="B30" s="48" t="s">
        <v>64</v>
      </c>
      <c r="C30" s="51">
        <f>SUM(C26:C29)</f>
        <v>1946918</v>
      </c>
      <c r="D30" s="46"/>
      <c r="E30" s="51">
        <f>SUM(E26:E29)</f>
        <v>2339224</v>
      </c>
    </row>
    <row r="31" spans="2:5" x14ac:dyDescent="0.25">
      <c r="B31" s="42" t="s">
        <v>65</v>
      </c>
      <c r="C31" s="43">
        <v>-242645</v>
      </c>
      <c r="D31" s="43"/>
      <c r="E31" s="43">
        <v>-528993</v>
      </c>
    </row>
    <row r="32" spans="2:5" ht="15.75" thickBot="1" x14ac:dyDescent="0.3">
      <c r="B32" s="48" t="s">
        <v>66</v>
      </c>
      <c r="C32" s="52">
        <f>SUM(C30:C31)</f>
        <v>1704273</v>
      </c>
      <c r="D32" s="46"/>
      <c r="E32" s="52">
        <f>SUM(E30:E31)</f>
        <v>1810231</v>
      </c>
    </row>
    <row r="33" spans="2:5" ht="15.75" thickTop="1" x14ac:dyDescent="0.25">
      <c r="C33" s="23"/>
      <c r="D33" s="23"/>
      <c r="E33" s="23"/>
    </row>
    <row r="34" spans="2:5" x14ac:dyDescent="0.25">
      <c r="B34" s="53" t="s">
        <v>67</v>
      </c>
      <c r="C34" s="54"/>
      <c r="D34" s="54"/>
      <c r="E34" s="54"/>
    </row>
    <row r="35" spans="2:5" ht="26.25" x14ac:dyDescent="0.25">
      <c r="B35" s="55" t="s">
        <v>68</v>
      </c>
      <c r="C35" s="54"/>
      <c r="D35" s="54"/>
      <c r="E35" s="54"/>
    </row>
    <row r="36" spans="2:5" ht="26.25" x14ac:dyDescent="0.25">
      <c r="B36" s="56" t="s">
        <v>69</v>
      </c>
      <c r="C36" s="54"/>
      <c r="D36" s="54"/>
      <c r="E36" s="54"/>
    </row>
    <row r="37" spans="2:5" ht="26.25" x14ac:dyDescent="0.25">
      <c r="B37" s="57" t="s">
        <v>70</v>
      </c>
      <c r="C37" s="43">
        <v>1543772</v>
      </c>
      <c r="D37" s="58"/>
      <c r="E37" s="43">
        <v>-270497</v>
      </c>
    </row>
    <row r="38" spans="2:5" ht="26.25" x14ac:dyDescent="0.25">
      <c r="B38" s="57" t="s">
        <v>71</v>
      </c>
      <c r="C38" s="47">
        <v>-939583</v>
      </c>
      <c r="D38" s="58"/>
      <c r="E38" s="47">
        <v>-150468</v>
      </c>
    </row>
    <row r="39" spans="2:5" ht="26.25" x14ac:dyDescent="0.25">
      <c r="B39" s="55" t="s">
        <v>72</v>
      </c>
      <c r="C39" s="59">
        <f>SUM(C37:C38)</f>
        <v>604189</v>
      </c>
      <c r="D39" s="60"/>
      <c r="E39" s="59">
        <f>SUM(E37:E38)</f>
        <v>-420965</v>
      </c>
    </row>
    <row r="40" spans="2:5" ht="15.75" thickBot="1" x14ac:dyDescent="0.3">
      <c r="B40" s="55" t="s">
        <v>73</v>
      </c>
      <c r="C40" s="61">
        <f>C32+C39</f>
        <v>2308462</v>
      </c>
      <c r="D40" s="60"/>
      <c r="E40" s="61">
        <f>E32+E39</f>
        <v>1389266</v>
      </c>
    </row>
    <row r="41" spans="2:5" ht="15.75" thickTop="1" x14ac:dyDescent="0.25">
      <c r="C41" s="23"/>
      <c r="E41" s="23"/>
    </row>
    <row r="42" spans="2:5" x14ac:dyDescent="0.25">
      <c r="B42" s="53"/>
      <c r="C42" s="62"/>
      <c r="E42" s="62"/>
    </row>
    <row r="43" spans="2:5" x14ac:dyDescent="0.25">
      <c r="B43" s="62"/>
      <c r="C43" s="63"/>
      <c r="D43" s="64"/>
      <c r="E43" s="64"/>
    </row>
    <row r="44" spans="2:5" x14ac:dyDescent="0.25">
      <c r="C44" s="23"/>
    </row>
    <row r="45" spans="2:5" x14ac:dyDescent="0.25">
      <c r="B45" s="29" t="s">
        <v>39</v>
      </c>
      <c r="C45" s="28" t="s">
        <v>40</v>
      </c>
    </row>
    <row r="46" spans="2:5" x14ac:dyDescent="0.25">
      <c r="B46" s="29"/>
      <c r="C46" s="62"/>
      <c r="D46" s="28"/>
      <c r="E46" s="62"/>
    </row>
    <row r="47" spans="2:5" x14ac:dyDescent="0.25">
      <c r="B47" s="29"/>
      <c r="C47" s="62"/>
      <c r="D47" s="28"/>
      <c r="E47" s="28"/>
    </row>
    <row r="48" spans="2:5" x14ac:dyDescent="0.25">
      <c r="B48" s="29" t="s">
        <v>41</v>
      </c>
      <c r="C48" s="62" t="s">
        <v>42</v>
      </c>
      <c r="D48" s="28"/>
      <c r="E48" s="28"/>
    </row>
    <row r="49" spans="2:5" x14ac:dyDescent="0.25">
      <c r="B49" s="29"/>
      <c r="C49" s="62"/>
      <c r="D49" s="28"/>
      <c r="E49" s="28"/>
    </row>
  </sheetData>
  <mergeCells count="4">
    <mergeCell ref="B7:E7"/>
    <mergeCell ref="B9:E9"/>
    <mergeCell ref="B11:E11"/>
    <mergeCell ref="B12:E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70"/>
  <sheetViews>
    <sheetView zoomScale="80" zoomScaleNormal="80" workbookViewId="0">
      <selection activeCell="J23" sqref="J23"/>
    </sheetView>
  </sheetViews>
  <sheetFormatPr defaultRowHeight="15" x14ac:dyDescent="0.25"/>
  <cols>
    <col min="1" max="1" width="3.85546875" customWidth="1"/>
    <col min="2" max="2" width="67.7109375" customWidth="1"/>
    <col min="3" max="3" width="18.140625" customWidth="1"/>
    <col min="4" max="4" width="3.28515625" customWidth="1"/>
    <col min="5" max="5" width="18.140625" customWidth="1"/>
  </cols>
  <sheetData>
    <row r="7" spans="2:5" x14ac:dyDescent="0.25">
      <c r="B7" s="6" t="s">
        <v>74</v>
      </c>
      <c r="C7" s="6"/>
      <c r="D7" s="6"/>
      <c r="E7" s="6"/>
    </row>
    <row r="8" spans="2:5" x14ac:dyDescent="0.25">
      <c r="B8" s="6" t="s">
        <v>75</v>
      </c>
      <c r="C8" s="6"/>
      <c r="D8" s="6"/>
      <c r="E8" s="6"/>
    </row>
    <row r="9" spans="2:5" x14ac:dyDescent="0.25">
      <c r="B9" s="6" t="s">
        <v>45</v>
      </c>
      <c r="C9" s="6"/>
      <c r="D9" s="6"/>
      <c r="E9" s="6"/>
    </row>
    <row r="10" spans="2:5" x14ac:dyDescent="0.25">
      <c r="B10" s="35"/>
      <c r="C10" s="35"/>
      <c r="D10" s="35"/>
      <c r="E10" s="35"/>
    </row>
    <row r="11" spans="2:5" x14ac:dyDescent="0.25">
      <c r="B11" s="65"/>
      <c r="C11" s="66"/>
      <c r="D11" s="66"/>
      <c r="E11" s="67" t="s">
        <v>46</v>
      </c>
    </row>
    <row r="12" spans="2:5" ht="59.25" customHeight="1" x14ac:dyDescent="0.25">
      <c r="B12" s="68" t="s">
        <v>76</v>
      </c>
      <c r="C12" s="11" t="s">
        <v>77</v>
      </c>
      <c r="D12" s="39"/>
      <c r="E12" s="11" t="s">
        <v>78</v>
      </c>
    </row>
    <row r="13" spans="2:5" x14ac:dyDescent="0.25">
      <c r="B13" s="69" t="s">
        <v>79</v>
      </c>
      <c r="C13" s="14"/>
      <c r="D13" s="70"/>
      <c r="E13" s="71"/>
    </row>
    <row r="14" spans="2:5" x14ac:dyDescent="0.25">
      <c r="B14" s="72" t="s">
        <v>80</v>
      </c>
      <c r="C14" s="73">
        <v>9416074</v>
      </c>
      <c r="D14" s="74"/>
      <c r="E14" s="73">
        <v>10884188</v>
      </c>
    </row>
    <row r="15" spans="2:5" x14ac:dyDescent="0.25">
      <c r="B15" s="72" t="s">
        <v>81</v>
      </c>
      <c r="C15" s="73">
        <v>-8093074</v>
      </c>
      <c r="D15" s="74"/>
      <c r="E15" s="73">
        <v>-12848523</v>
      </c>
    </row>
    <row r="16" spans="2:5" x14ac:dyDescent="0.25">
      <c r="B16" s="72" t="s">
        <v>82</v>
      </c>
      <c r="C16" s="14">
        <v>1418660</v>
      </c>
      <c r="D16" s="74"/>
      <c r="E16" s="14">
        <v>1366302</v>
      </c>
    </row>
    <row r="17" spans="2:5" x14ac:dyDescent="0.25">
      <c r="B17" s="72" t="s">
        <v>83</v>
      </c>
      <c r="C17" s="73">
        <v>-579338</v>
      </c>
      <c r="D17" s="74"/>
      <c r="E17" s="73">
        <v>-499244</v>
      </c>
    </row>
    <row r="18" spans="2:5" x14ac:dyDescent="0.25">
      <c r="B18" s="72" t="s">
        <v>84</v>
      </c>
      <c r="C18" s="73"/>
      <c r="D18" s="74"/>
      <c r="E18" s="73"/>
    </row>
    <row r="19" spans="2:5" x14ac:dyDescent="0.25">
      <c r="B19" s="72" t="s">
        <v>85</v>
      </c>
      <c r="C19" s="75">
        <v>111995</v>
      </c>
      <c r="D19" s="74"/>
      <c r="E19" s="75">
        <v>-152157</v>
      </c>
    </row>
    <row r="20" spans="2:5" x14ac:dyDescent="0.25">
      <c r="B20" s="72" t="s">
        <v>86</v>
      </c>
      <c r="C20" s="73">
        <v>613135</v>
      </c>
      <c r="D20" s="74"/>
      <c r="E20" s="73">
        <v>1621667</v>
      </c>
    </row>
    <row r="21" spans="2:5" x14ac:dyDescent="0.25">
      <c r="B21" s="72" t="s">
        <v>87</v>
      </c>
      <c r="C21" s="73"/>
      <c r="D21" s="74"/>
      <c r="E21" s="73"/>
    </row>
    <row r="22" spans="2:5" x14ac:dyDescent="0.25">
      <c r="B22" s="72" t="s">
        <v>88</v>
      </c>
      <c r="C22" s="14">
        <v>514468</v>
      </c>
      <c r="D22" s="74"/>
      <c r="E22" s="73">
        <v>18234</v>
      </c>
    </row>
    <row r="23" spans="2:5" x14ac:dyDescent="0.25">
      <c r="B23" s="72" t="s">
        <v>89</v>
      </c>
      <c r="C23" s="76">
        <v>-4297828.8247800004</v>
      </c>
      <c r="D23" s="77"/>
      <c r="E23" s="76">
        <v>-4378185</v>
      </c>
    </row>
    <row r="24" spans="2:5" x14ac:dyDescent="0.25">
      <c r="B24" s="78"/>
      <c r="C24" s="73"/>
      <c r="D24" s="79"/>
      <c r="E24" s="79"/>
    </row>
    <row r="25" spans="2:5" x14ac:dyDescent="0.25">
      <c r="B25" s="80" t="s">
        <v>90</v>
      </c>
      <c r="C25" s="73"/>
      <c r="D25" s="74"/>
      <c r="E25" s="74"/>
    </row>
    <row r="26" spans="2:5" x14ac:dyDescent="0.25">
      <c r="B26" s="72" t="s">
        <v>91</v>
      </c>
      <c r="C26" s="73"/>
      <c r="D26" s="74"/>
      <c r="E26" s="73"/>
    </row>
    <row r="27" spans="2:5" x14ac:dyDescent="0.25">
      <c r="B27" s="72" t="s">
        <v>9</v>
      </c>
      <c r="C27" s="73">
        <v>4314989.4169399999</v>
      </c>
      <c r="D27" s="74"/>
      <c r="E27" s="73">
        <v>11620182</v>
      </c>
    </row>
    <row r="28" spans="2:5" x14ac:dyDescent="0.25">
      <c r="B28" s="72" t="s">
        <v>92</v>
      </c>
      <c r="C28" s="73"/>
      <c r="D28" s="74"/>
      <c r="E28" s="73">
        <v>0</v>
      </c>
    </row>
    <row r="29" spans="2:5" x14ac:dyDescent="0.25">
      <c r="B29" s="72" t="s">
        <v>93</v>
      </c>
      <c r="C29" s="73">
        <v>18105683.618730001</v>
      </c>
      <c r="D29" s="74"/>
      <c r="E29" s="73">
        <v>-42154878</v>
      </c>
    </row>
    <row r="30" spans="2:5" x14ac:dyDescent="0.25">
      <c r="B30" s="72" t="s">
        <v>94</v>
      </c>
      <c r="C30" s="73">
        <v>29753487.645410001</v>
      </c>
      <c r="D30" s="74"/>
      <c r="E30" s="73">
        <v>-8490819</v>
      </c>
    </row>
    <row r="31" spans="2:5" x14ac:dyDescent="0.25">
      <c r="B31" s="72" t="s">
        <v>13</v>
      </c>
      <c r="C31" s="73">
        <v>166408.28640000001</v>
      </c>
      <c r="D31" s="74"/>
      <c r="E31" s="73">
        <v>8862046</v>
      </c>
    </row>
    <row r="32" spans="2:5" x14ac:dyDescent="0.25">
      <c r="B32" s="72" t="s">
        <v>18</v>
      </c>
      <c r="C32" s="73">
        <v>-3180561.6217800002</v>
      </c>
      <c r="D32" s="74"/>
      <c r="E32" s="73">
        <v>604622</v>
      </c>
    </row>
    <row r="33" spans="2:5" x14ac:dyDescent="0.25">
      <c r="B33" s="72"/>
      <c r="C33" s="73"/>
      <c r="D33" s="74"/>
      <c r="E33" s="14"/>
    </row>
    <row r="34" spans="2:5" x14ac:dyDescent="0.25">
      <c r="B34" s="80" t="s">
        <v>95</v>
      </c>
      <c r="C34" s="23"/>
      <c r="D34" s="74"/>
      <c r="E34" s="73"/>
    </row>
    <row r="35" spans="2:5" x14ac:dyDescent="0.25">
      <c r="B35" s="72" t="s">
        <v>96</v>
      </c>
      <c r="C35" s="73">
        <v>308082.14</v>
      </c>
      <c r="D35" s="74"/>
      <c r="E35" s="73">
        <v>-12015418.33333</v>
      </c>
    </row>
    <row r="36" spans="2:5" x14ac:dyDescent="0.25">
      <c r="B36" s="72" t="s">
        <v>97</v>
      </c>
      <c r="C36" s="73">
        <v>-38048204.292889997</v>
      </c>
      <c r="D36" s="74"/>
      <c r="E36" s="73">
        <v>9041007</v>
      </c>
    </row>
    <row r="37" spans="2:5" x14ac:dyDescent="0.25">
      <c r="B37" s="81" t="s">
        <v>23</v>
      </c>
      <c r="C37" s="73">
        <v>-37258069</v>
      </c>
      <c r="D37" s="74"/>
      <c r="E37" s="73">
        <v>19110002</v>
      </c>
    </row>
    <row r="38" spans="2:5" x14ac:dyDescent="0.25">
      <c r="B38" s="81" t="s">
        <v>13</v>
      </c>
      <c r="C38" s="73">
        <v>56237</v>
      </c>
      <c r="D38" s="74"/>
      <c r="E38" s="74">
        <v>0</v>
      </c>
    </row>
    <row r="39" spans="2:5" x14ac:dyDescent="0.25">
      <c r="B39" s="72" t="s">
        <v>27</v>
      </c>
      <c r="C39" s="82">
        <v>621807.02614999982</v>
      </c>
      <c r="D39" s="74"/>
      <c r="E39" s="82">
        <v>353562.32413999998</v>
      </c>
    </row>
    <row r="40" spans="2:5" ht="26.25" x14ac:dyDescent="0.25">
      <c r="B40" s="83" t="s">
        <v>98</v>
      </c>
      <c r="C40" s="84">
        <f>SUM(C14:C39)</f>
        <v>-26056048.605819996</v>
      </c>
      <c r="D40" s="79"/>
      <c r="E40" s="84">
        <f>SUM(E14:E39)</f>
        <v>-17057412.009189997</v>
      </c>
    </row>
    <row r="41" spans="2:5" x14ac:dyDescent="0.25">
      <c r="B41" s="81" t="s">
        <v>99</v>
      </c>
      <c r="C41" s="73">
        <v>-540372</v>
      </c>
      <c r="D41" s="74"/>
      <c r="E41" s="73">
        <v>-531737</v>
      </c>
    </row>
    <row r="42" spans="2:5" x14ac:dyDescent="0.25">
      <c r="B42" s="83" t="s">
        <v>100</v>
      </c>
      <c r="C42" s="84">
        <f>SUM(C40:C41)</f>
        <v>-26596420.605819996</v>
      </c>
      <c r="D42" s="79"/>
      <c r="E42" s="84">
        <f>SUM(E40:E41)</f>
        <v>-17589149.009189997</v>
      </c>
    </row>
    <row r="43" spans="2:5" x14ac:dyDescent="0.25">
      <c r="B43" s="83"/>
      <c r="C43" s="74"/>
      <c r="D43" s="74"/>
      <c r="E43" s="74"/>
    </row>
    <row r="44" spans="2:5" x14ac:dyDescent="0.25">
      <c r="B44" s="69" t="s">
        <v>101</v>
      </c>
      <c r="C44" s="74"/>
      <c r="D44" s="74"/>
      <c r="E44" s="74"/>
    </row>
    <row r="45" spans="2:5" x14ac:dyDescent="0.25">
      <c r="B45" s="72" t="s">
        <v>102</v>
      </c>
      <c r="C45" s="73">
        <v>0</v>
      </c>
      <c r="D45" s="74"/>
      <c r="E45" s="73"/>
    </row>
    <row r="46" spans="2:5" x14ac:dyDescent="0.25">
      <c r="B46" s="72" t="s">
        <v>103</v>
      </c>
      <c r="C46" s="73">
        <v>-325165</v>
      </c>
      <c r="D46" s="74"/>
      <c r="E46" s="73">
        <v>-500672</v>
      </c>
    </row>
    <row r="47" spans="2:5" x14ac:dyDescent="0.25">
      <c r="B47" s="72" t="s">
        <v>104</v>
      </c>
      <c r="C47" s="85">
        <v>37434404</v>
      </c>
      <c r="D47" s="74"/>
      <c r="E47" s="73">
        <v>809733</v>
      </c>
    </row>
    <row r="48" spans="2:5" x14ac:dyDescent="0.25">
      <c r="B48" s="72" t="s">
        <v>105</v>
      </c>
      <c r="C48" s="82">
        <v>-13702</v>
      </c>
      <c r="D48" s="74"/>
      <c r="E48" s="82"/>
    </row>
    <row r="49" spans="2:5" x14ac:dyDescent="0.25">
      <c r="B49" s="83" t="s">
        <v>106</v>
      </c>
      <c r="C49" s="86">
        <f>SUM(C45:C48)</f>
        <v>37095537</v>
      </c>
      <c r="D49" s="79"/>
      <c r="E49" s="86">
        <f>SUM(E45:E48)</f>
        <v>309061</v>
      </c>
    </row>
    <row r="50" spans="2:5" x14ac:dyDescent="0.25">
      <c r="B50" s="83"/>
      <c r="C50" s="74"/>
      <c r="D50" s="74"/>
      <c r="E50" s="74"/>
    </row>
    <row r="51" spans="2:5" x14ac:dyDescent="0.25">
      <c r="B51" s="87" t="s">
        <v>107</v>
      </c>
      <c r="C51" s="74"/>
      <c r="D51" s="74"/>
      <c r="E51" s="74"/>
    </row>
    <row r="52" spans="2:5" x14ac:dyDescent="0.25">
      <c r="B52" s="72" t="s">
        <v>108</v>
      </c>
      <c r="C52" s="73">
        <v>0</v>
      </c>
      <c r="D52" s="74"/>
      <c r="E52" s="73">
        <v>2363020</v>
      </c>
    </row>
    <row r="53" spans="2:5" x14ac:dyDescent="0.25">
      <c r="B53" s="72" t="s">
        <v>109</v>
      </c>
      <c r="C53" s="73">
        <v>0</v>
      </c>
      <c r="D53" s="74"/>
      <c r="E53" s="73">
        <v>-15071</v>
      </c>
    </row>
    <row r="54" spans="2:5" x14ac:dyDescent="0.25">
      <c r="B54" s="72" t="s">
        <v>110</v>
      </c>
      <c r="C54" s="73">
        <v>-459257</v>
      </c>
      <c r="D54" s="74"/>
      <c r="E54" s="73">
        <v>0</v>
      </c>
    </row>
    <row r="55" spans="2:5" x14ac:dyDescent="0.25">
      <c r="B55" s="72" t="s">
        <v>111</v>
      </c>
      <c r="C55" s="73">
        <v>0</v>
      </c>
      <c r="D55" s="74"/>
      <c r="E55" s="73">
        <v>657750</v>
      </c>
    </row>
    <row r="56" spans="2:5" x14ac:dyDescent="0.25">
      <c r="B56" s="72" t="s">
        <v>112</v>
      </c>
      <c r="C56" s="73">
        <v>-2325863</v>
      </c>
      <c r="D56" s="74"/>
      <c r="E56" s="73">
        <v>-1933629</v>
      </c>
    </row>
    <row r="57" spans="2:5" x14ac:dyDescent="0.25">
      <c r="B57" s="72" t="s">
        <v>113</v>
      </c>
      <c r="C57" s="82">
        <v>0</v>
      </c>
      <c r="D57" s="74"/>
      <c r="E57" s="82">
        <v>-4077053</v>
      </c>
    </row>
    <row r="58" spans="2:5" x14ac:dyDescent="0.25">
      <c r="B58" s="83" t="s">
        <v>114</v>
      </c>
      <c r="C58" s="86">
        <f>SUM(C52:C57)</f>
        <v>-2785120</v>
      </c>
      <c r="D58" s="79"/>
      <c r="E58" s="86">
        <f>SUM(E52:E57)</f>
        <v>-3004983</v>
      </c>
    </row>
    <row r="59" spans="2:5" x14ac:dyDescent="0.25">
      <c r="B59" s="83"/>
      <c r="C59" s="74"/>
      <c r="D59" s="74"/>
      <c r="E59" s="74"/>
    </row>
    <row r="60" spans="2:5" x14ac:dyDescent="0.25">
      <c r="B60" s="83" t="s">
        <v>115</v>
      </c>
      <c r="C60" s="88">
        <f>C58+C49+C42</f>
        <v>7713996.3941800036</v>
      </c>
      <c r="D60" s="79"/>
      <c r="E60" s="88">
        <f>E58+E49+E42</f>
        <v>-20285071.009189997</v>
      </c>
    </row>
    <row r="61" spans="2:5" x14ac:dyDescent="0.25">
      <c r="B61" s="72" t="s">
        <v>116</v>
      </c>
      <c r="C61" s="75">
        <v>486335</v>
      </c>
      <c r="D61" s="74"/>
      <c r="E61" s="75">
        <v>804454</v>
      </c>
    </row>
    <row r="62" spans="2:5" x14ac:dyDescent="0.25">
      <c r="B62" s="72" t="s">
        <v>117</v>
      </c>
      <c r="C62" s="73">
        <v>4826206</v>
      </c>
      <c r="D62" s="74"/>
      <c r="E62" s="73">
        <v>32288582</v>
      </c>
    </row>
    <row r="63" spans="2:5" x14ac:dyDescent="0.25">
      <c r="B63" s="83" t="s">
        <v>118</v>
      </c>
      <c r="C63" s="86">
        <f>SUM(C60:C62)</f>
        <v>13026537.394180004</v>
      </c>
      <c r="D63" s="89"/>
      <c r="E63" s="86">
        <f>SUM(E60:E62)</f>
        <v>12807964.990810003</v>
      </c>
    </row>
    <row r="64" spans="2:5" x14ac:dyDescent="0.25">
      <c r="B64" s="23"/>
      <c r="C64" s="23"/>
      <c r="D64" s="23"/>
      <c r="E64" s="23"/>
    </row>
    <row r="65" spans="2:5" x14ac:dyDescent="0.25">
      <c r="B65" s="23"/>
      <c r="C65" s="90"/>
      <c r="D65" s="90"/>
      <c r="E65" s="90"/>
    </row>
    <row r="66" spans="2:5" x14ac:dyDescent="0.25">
      <c r="B66" s="23"/>
      <c r="C66" s="23"/>
      <c r="D66" s="23"/>
      <c r="E66" s="23"/>
    </row>
    <row r="67" spans="2:5" x14ac:dyDescent="0.25">
      <c r="B67" s="29" t="s">
        <v>39</v>
      </c>
      <c r="C67" s="62" t="s">
        <v>119</v>
      </c>
      <c r="D67" s="28"/>
      <c r="E67" s="28"/>
    </row>
    <row r="68" spans="2:5" x14ac:dyDescent="0.25">
      <c r="B68" s="29"/>
      <c r="C68" s="62"/>
      <c r="D68" s="28"/>
      <c r="E68" s="28"/>
    </row>
    <row r="69" spans="2:5" x14ac:dyDescent="0.25">
      <c r="B69" s="29"/>
      <c r="C69" s="62"/>
      <c r="D69" s="28"/>
      <c r="E69" s="23"/>
    </row>
    <row r="70" spans="2:5" x14ac:dyDescent="0.25">
      <c r="B70" s="29" t="s">
        <v>41</v>
      </c>
      <c r="C70" s="62" t="s">
        <v>42</v>
      </c>
      <c r="D70" s="28"/>
      <c r="E70" s="23"/>
    </row>
  </sheetData>
  <mergeCells count="4">
    <mergeCell ref="B7:E7"/>
    <mergeCell ref="B8:E8"/>
    <mergeCell ref="B9:E9"/>
    <mergeCell ref="B10:E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41"/>
  <sheetViews>
    <sheetView tabSelected="1" workbookViewId="0">
      <selection activeCell="I43" sqref="I43"/>
    </sheetView>
  </sheetViews>
  <sheetFormatPr defaultRowHeight="15" x14ac:dyDescent="0.25"/>
  <cols>
    <col min="1" max="1" width="5.42578125" customWidth="1"/>
    <col min="2" max="2" width="43.85546875" customWidth="1"/>
    <col min="3" max="3" width="13.85546875" customWidth="1"/>
    <col min="4" max="4" width="4.42578125" customWidth="1"/>
    <col min="5" max="5" width="12.85546875" customWidth="1"/>
    <col min="6" max="6" width="4.7109375" customWidth="1"/>
    <col min="7" max="7" width="15.5703125" customWidth="1"/>
    <col min="8" max="8" width="3" customWidth="1"/>
    <col min="9" max="9" width="15.28515625" customWidth="1"/>
    <col min="10" max="10" width="3.140625" customWidth="1"/>
    <col min="11" max="11" width="12.140625" customWidth="1"/>
    <col min="12" max="12" width="2.42578125" customWidth="1"/>
    <col min="13" max="13" width="15" customWidth="1"/>
    <col min="14" max="14" width="2.7109375" customWidth="1"/>
    <col min="15" max="15" width="13.140625" customWidth="1"/>
    <col min="16" max="16" width="2.7109375" customWidth="1"/>
    <col min="17" max="17" width="15.5703125" customWidth="1"/>
  </cols>
  <sheetData>
    <row r="7" spans="2:17" ht="15.75" x14ac:dyDescent="0.25">
      <c r="B7" s="114" t="s">
        <v>139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</row>
    <row r="8" spans="2:17" ht="15.75" customHeight="1" x14ac:dyDescent="0.25">
      <c r="B8" s="113" t="s">
        <v>75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</row>
    <row r="9" spans="2:17" x14ac:dyDescent="0.25">
      <c r="B9" s="112" t="s">
        <v>120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</row>
    <row r="10" spans="2:17" x14ac:dyDescent="0.25">
      <c r="B10" s="9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2:17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92"/>
      <c r="P11" s="92"/>
      <c r="Q11" s="93" t="s">
        <v>121</v>
      </c>
    </row>
    <row r="12" spans="2:17" ht="89.25" x14ac:dyDescent="0.25">
      <c r="B12" s="94"/>
      <c r="C12" s="95" t="s">
        <v>30</v>
      </c>
      <c r="D12" s="10"/>
      <c r="E12" s="95" t="s">
        <v>122</v>
      </c>
      <c r="F12" s="10"/>
      <c r="G12" s="95" t="s">
        <v>123</v>
      </c>
      <c r="H12" s="10"/>
      <c r="I12" s="95" t="s">
        <v>124</v>
      </c>
      <c r="J12" s="10"/>
      <c r="K12" s="95" t="s">
        <v>125</v>
      </c>
      <c r="L12" s="10"/>
      <c r="M12" s="95" t="s">
        <v>35</v>
      </c>
      <c r="N12" s="10"/>
      <c r="O12" s="95" t="s">
        <v>126</v>
      </c>
      <c r="P12" s="10"/>
      <c r="Q12" s="95" t="s">
        <v>127</v>
      </c>
    </row>
    <row r="13" spans="2:17" x14ac:dyDescent="0.25">
      <c r="B13" s="96" t="s">
        <v>128</v>
      </c>
      <c r="C13" s="97">
        <v>16904064</v>
      </c>
      <c r="D13" s="98"/>
      <c r="E13" s="97">
        <v>2333</v>
      </c>
      <c r="F13" s="98"/>
      <c r="G13" s="97">
        <v>-978537</v>
      </c>
      <c r="H13" s="98"/>
      <c r="I13" s="97">
        <v>615601</v>
      </c>
      <c r="J13" s="98"/>
      <c r="K13" s="97">
        <v>282513</v>
      </c>
      <c r="L13" s="98"/>
      <c r="M13" s="97">
        <v>3312707</v>
      </c>
      <c r="N13" s="98"/>
      <c r="O13" s="97">
        <v>4155363</v>
      </c>
      <c r="P13" s="98"/>
      <c r="Q13" s="97">
        <v>24294044</v>
      </c>
    </row>
    <row r="14" spans="2:17" x14ac:dyDescent="0.25">
      <c r="B14" s="99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2:17" x14ac:dyDescent="0.25">
      <c r="B15" s="100" t="s">
        <v>66</v>
      </c>
      <c r="C15" s="101">
        <v>0</v>
      </c>
      <c r="D15" s="101"/>
      <c r="E15" s="101">
        <v>0</v>
      </c>
      <c r="F15" s="101"/>
      <c r="G15" s="101">
        <v>0</v>
      </c>
      <c r="H15" s="101"/>
      <c r="I15" s="101">
        <v>0</v>
      </c>
      <c r="J15" s="101"/>
      <c r="K15" s="101">
        <v>0</v>
      </c>
      <c r="L15" s="101"/>
      <c r="M15" s="101">
        <v>0</v>
      </c>
      <c r="N15" s="101"/>
      <c r="O15" s="101">
        <v>1810231</v>
      </c>
      <c r="P15" s="101"/>
      <c r="Q15" s="98">
        <f>O15</f>
        <v>1810231</v>
      </c>
    </row>
    <row r="16" spans="2:17" x14ac:dyDescent="0.25">
      <c r="B16" s="100" t="s">
        <v>129</v>
      </c>
      <c r="C16" s="101">
        <v>0</v>
      </c>
      <c r="D16" s="101"/>
      <c r="E16" s="101">
        <v>0</v>
      </c>
      <c r="F16" s="101"/>
      <c r="G16" s="101">
        <v>-420965</v>
      </c>
      <c r="H16" s="101"/>
      <c r="I16" s="101">
        <v>0</v>
      </c>
      <c r="J16" s="101"/>
      <c r="K16" s="101">
        <v>0</v>
      </c>
      <c r="L16" s="101"/>
      <c r="M16" s="101">
        <v>0</v>
      </c>
      <c r="N16" s="101"/>
      <c r="O16" s="101">
        <v>0</v>
      </c>
      <c r="P16" s="101"/>
      <c r="Q16" s="98">
        <f>C16+E16+G16+I16+K16+M16+O16</f>
        <v>-420965</v>
      </c>
    </row>
    <row r="17" spans="2:17" x14ac:dyDescent="0.25">
      <c r="B17" s="99" t="s">
        <v>130</v>
      </c>
      <c r="C17" s="102">
        <f>SUM(C15:C16)</f>
        <v>0</v>
      </c>
      <c r="D17" s="98"/>
      <c r="E17" s="102">
        <f>SUM(E15:E16)</f>
        <v>0</v>
      </c>
      <c r="F17" s="98"/>
      <c r="G17" s="102">
        <f>SUM(G15:G16)</f>
        <v>-420965</v>
      </c>
      <c r="H17" s="98"/>
      <c r="I17" s="102">
        <f>SUM(I15:I16)</f>
        <v>0</v>
      </c>
      <c r="J17" s="98"/>
      <c r="K17" s="102">
        <f>SUM(K15:K16)</f>
        <v>0</v>
      </c>
      <c r="L17" s="98"/>
      <c r="M17" s="102">
        <f>SUM(M15:M16)</f>
        <v>0</v>
      </c>
      <c r="N17" s="98"/>
      <c r="O17" s="102">
        <f>SUM(O15:O16)</f>
        <v>1810231</v>
      </c>
      <c r="P17" s="98"/>
      <c r="Q17" s="102">
        <f>SUM(Q15:Q16)</f>
        <v>1389266</v>
      </c>
    </row>
    <row r="18" spans="2:17" x14ac:dyDescent="0.25">
      <c r="B18" s="100" t="s">
        <v>131</v>
      </c>
      <c r="C18" s="101">
        <v>-15071</v>
      </c>
      <c r="D18" s="101"/>
      <c r="E18" s="101">
        <v>0</v>
      </c>
      <c r="F18" s="101"/>
      <c r="G18" s="101">
        <v>0</v>
      </c>
      <c r="H18" s="101"/>
      <c r="I18" s="101">
        <v>0</v>
      </c>
      <c r="J18" s="101"/>
      <c r="K18" s="101">
        <v>0</v>
      </c>
      <c r="L18" s="101"/>
      <c r="M18" s="101">
        <v>0</v>
      </c>
      <c r="N18" s="101"/>
      <c r="O18" s="101">
        <v>0</v>
      </c>
      <c r="P18" s="101"/>
      <c r="Q18" s="98">
        <f>SUM(C18:P18)</f>
        <v>-15071</v>
      </c>
    </row>
    <row r="19" spans="2:17" x14ac:dyDescent="0.25">
      <c r="B19" s="100" t="s">
        <v>132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>
        <v>-4077053</v>
      </c>
      <c r="P19" s="101"/>
      <c r="Q19" s="101">
        <f>SUM(C19:P19)</f>
        <v>-4077053</v>
      </c>
    </row>
    <row r="20" spans="2:17" ht="39" x14ac:dyDescent="0.25">
      <c r="B20" s="100" t="s">
        <v>133</v>
      </c>
      <c r="C20" s="101">
        <v>0</v>
      </c>
      <c r="D20" s="101"/>
      <c r="E20" s="101">
        <v>0</v>
      </c>
      <c r="F20" s="101"/>
      <c r="G20" s="101">
        <v>0</v>
      </c>
      <c r="H20" s="101"/>
      <c r="I20" s="101"/>
      <c r="J20" s="101"/>
      <c r="K20" s="101">
        <v>0</v>
      </c>
      <c r="L20" s="101"/>
      <c r="M20" s="101">
        <v>0</v>
      </c>
      <c r="N20" s="101"/>
      <c r="O20" s="101"/>
      <c r="P20" s="101"/>
      <c r="Q20" s="101">
        <f t="shared" ref="Q20:Q21" si="0">SUM(C20:P20)</f>
        <v>0</v>
      </c>
    </row>
    <row r="21" spans="2:17" ht="26.25" x14ac:dyDescent="0.25">
      <c r="B21" s="100" t="s">
        <v>134</v>
      </c>
      <c r="C21" s="101">
        <v>0</v>
      </c>
      <c r="D21" s="101"/>
      <c r="E21" s="101">
        <v>0</v>
      </c>
      <c r="F21" s="101"/>
      <c r="G21" s="101">
        <v>0</v>
      </c>
      <c r="H21" s="101"/>
      <c r="I21" s="101"/>
      <c r="J21" s="101"/>
      <c r="K21" s="101">
        <v>0</v>
      </c>
      <c r="L21" s="101"/>
      <c r="M21" s="101">
        <v>0</v>
      </c>
      <c r="N21" s="101"/>
      <c r="O21" s="101"/>
      <c r="P21" s="101"/>
      <c r="Q21" s="98">
        <f t="shared" si="0"/>
        <v>0</v>
      </c>
    </row>
    <row r="22" spans="2:17" x14ac:dyDescent="0.25"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98"/>
    </row>
    <row r="23" spans="2:17" ht="15.75" thickBot="1" x14ac:dyDescent="0.3">
      <c r="B23" s="99" t="s">
        <v>135</v>
      </c>
      <c r="C23" s="103">
        <f>C13+C17+C18+C19+C22</f>
        <v>16888993</v>
      </c>
      <c r="D23" s="98"/>
      <c r="E23" s="103">
        <f>E13+E17+E18+E19+E22</f>
        <v>2333</v>
      </c>
      <c r="F23" s="98"/>
      <c r="G23" s="103">
        <f>G13+G17+G18+G19+G22</f>
        <v>-1399502</v>
      </c>
      <c r="H23" s="98"/>
      <c r="I23" s="103">
        <f>I13+I17+I18+I19+I22+I20+I21</f>
        <v>615601</v>
      </c>
      <c r="J23" s="98"/>
      <c r="K23" s="103">
        <f>K13+K17+K18+K19+K22</f>
        <v>282513</v>
      </c>
      <c r="L23" s="98"/>
      <c r="M23" s="103">
        <f>M13+M17+M18+M19+M22</f>
        <v>3312707</v>
      </c>
      <c r="N23" s="98"/>
      <c r="O23" s="103">
        <f>O13+O17+O18+O19+O22+O21+O20</f>
        <v>1888541</v>
      </c>
      <c r="P23" s="98"/>
      <c r="Q23" s="103">
        <f>Q13+Q17+Q18+Q19+Q22+Q21+Q20</f>
        <v>21591186</v>
      </c>
    </row>
    <row r="24" spans="2:17" ht="15.75" thickTop="1" x14ac:dyDescent="0.25">
      <c r="B24" s="104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98"/>
    </row>
    <row r="25" spans="2:17" x14ac:dyDescent="0.25">
      <c r="B25" s="96" t="s">
        <v>136</v>
      </c>
      <c r="C25" s="97">
        <v>16888993</v>
      </c>
      <c r="D25" s="98"/>
      <c r="E25" s="97">
        <v>2333</v>
      </c>
      <c r="F25" s="98"/>
      <c r="G25" s="97">
        <v>-1322156</v>
      </c>
      <c r="H25" s="98"/>
      <c r="I25" s="97">
        <v>1850072</v>
      </c>
      <c r="J25" s="98">
        <v>0</v>
      </c>
      <c r="K25" s="97">
        <v>282513</v>
      </c>
      <c r="L25" s="98">
        <v>0</v>
      </c>
      <c r="M25" s="97">
        <v>3312707</v>
      </c>
      <c r="N25" s="98">
        <v>0</v>
      </c>
      <c r="O25" s="97">
        <v>1951334</v>
      </c>
      <c r="P25" s="98"/>
      <c r="Q25" s="97">
        <v>22965796</v>
      </c>
    </row>
    <row r="26" spans="2:17" x14ac:dyDescent="0.25">
      <c r="B26" s="99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 x14ac:dyDescent="0.25">
      <c r="B27" s="100" t="s">
        <v>66</v>
      </c>
      <c r="C27" s="101">
        <v>0</v>
      </c>
      <c r="D27" s="101"/>
      <c r="E27" s="101">
        <v>0</v>
      </c>
      <c r="F27" s="101"/>
      <c r="G27" s="101"/>
      <c r="H27" s="101"/>
      <c r="I27" s="101"/>
      <c r="J27" s="101"/>
      <c r="K27" s="101"/>
      <c r="L27" s="101"/>
      <c r="M27" s="101"/>
      <c r="N27" s="101"/>
      <c r="O27" s="101">
        <v>1704273</v>
      </c>
      <c r="P27" s="101"/>
      <c r="Q27" s="98">
        <f>O27</f>
        <v>1704273</v>
      </c>
    </row>
    <row r="28" spans="2:17" x14ac:dyDescent="0.25">
      <c r="B28" s="100" t="s">
        <v>129</v>
      </c>
      <c r="C28" s="101">
        <v>0</v>
      </c>
      <c r="D28" s="101"/>
      <c r="E28" s="101">
        <v>0</v>
      </c>
      <c r="F28" s="101"/>
      <c r="G28" s="101">
        <v>604189</v>
      </c>
      <c r="H28" s="101"/>
      <c r="I28" s="101"/>
      <c r="J28" s="101"/>
      <c r="K28" s="101"/>
      <c r="L28" s="101"/>
      <c r="M28" s="101"/>
      <c r="N28" s="101"/>
      <c r="O28" s="101"/>
      <c r="P28" s="101"/>
      <c r="Q28" s="98">
        <f>C28+E28+G28+I28+K28+M28+O28</f>
        <v>604189</v>
      </c>
    </row>
    <row r="29" spans="2:17" x14ac:dyDescent="0.25">
      <c r="B29" s="99" t="s">
        <v>130</v>
      </c>
      <c r="C29" s="102">
        <f>SUM(C27:C28)</f>
        <v>0</v>
      </c>
      <c r="D29" s="98"/>
      <c r="E29" s="102">
        <f>SUM(E27:E28)</f>
        <v>0</v>
      </c>
      <c r="F29" s="98"/>
      <c r="G29" s="102">
        <f>SUM(G27:G28)</f>
        <v>604189</v>
      </c>
      <c r="H29" s="98"/>
      <c r="I29" s="102">
        <f>SUM(I27:I28)</f>
        <v>0</v>
      </c>
      <c r="J29" s="98"/>
      <c r="K29" s="102">
        <f>SUM(K27:K28)</f>
        <v>0</v>
      </c>
      <c r="L29" s="98"/>
      <c r="M29" s="102">
        <f>SUM(M27:M28)</f>
        <v>0</v>
      </c>
      <c r="N29" s="98"/>
      <c r="O29" s="102">
        <f>SUM(O27:O28)</f>
        <v>1704273</v>
      </c>
      <c r="P29" s="98"/>
      <c r="Q29" s="102">
        <f>SUM(Q27:Q28)</f>
        <v>2308462</v>
      </c>
    </row>
    <row r="30" spans="2:17" x14ac:dyDescent="0.25">
      <c r="B30" s="100" t="s">
        <v>131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98">
        <f>C30+E30+G30+I30+K30+M30+O30</f>
        <v>0</v>
      </c>
    </row>
    <row r="31" spans="2:17" x14ac:dyDescent="0.25">
      <c r="B31" s="100" t="s">
        <v>132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98">
        <f>C31+E31+G31+I31+K31+M31+O31</f>
        <v>0</v>
      </c>
    </row>
    <row r="32" spans="2:17" x14ac:dyDescent="0.25">
      <c r="B32" s="100" t="s">
        <v>137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98">
        <f>C32+E32+G32+I32+K32+M32+O32</f>
        <v>0</v>
      </c>
    </row>
    <row r="33" spans="2:17" ht="39" x14ac:dyDescent="0.25">
      <c r="B33" s="100" t="s">
        <v>133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98">
        <f>C33+E33+G33+I33+K33+M33+O33</f>
        <v>0</v>
      </c>
    </row>
    <row r="34" spans="2:17" ht="15.75" thickBot="1" x14ac:dyDescent="0.3">
      <c r="B34" s="99" t="s">
        <v>138</v>
      </c>
      <c r="C34" s="103">
        <f>SUM(C29:C31)+C25</f>
        <v>16888993</v>
      </c>
      <c r="D34" s="98"/>
      <c r="E34" s="103">
        <f>SUM(E29:E31)+E25</f>
        <v>2333</v>
      </c>
      <c r="F34" s="98"/>
      <c r="G34" s="103">
        <f>SUM(G29:G31)+G25</f>
        <v>-717967</v>
      </c>
      <c r="H34" s="98"/>
      <c r="I34" s="103">
        <f>SUM(I29:I32)+I25</f>
        <v>1850072</v>
      </c>
      <c r="J34" s="98"/>
      <c r="K34" s="103">
        <f>SUM(K29:K31)+K25</f>
        <v>282513</v>
      </c>
      <c r="L34" s="98"/>
      <c r="M34" s="103">
        <f>SUM(M29:M31)+M25</f>
        <v>3312707</v>
      </c>
      <c r="N34" s="98"/>
      <c r="O34" s="103">
        <f>SUM(O29:O33)+O25</f>
        <v>3655607</v>
      </c>
      <c r="P34" s="98"/>
      <c r="Q34" s="103">
        <f>SUM(Q29:Q33)+Q25</f>
        <v>25274258</v>
      </c>
    </row>
    <row r="35" spans="2:17" ht="15.75" thickTop="1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2:17" x14ac:dyDescent="0.25">
      <c r="B36" s="23"/>
      <c r="C36" s="23"/>
      <c r="D36" s="23"/>
      <c r="E36" s="23"/>
      <c r="F36" s="23"/>
      <c r="G36" s="106"/>
      <c r="H36" s="107"/>
      <c r="I36" s="106"/>
      <c r="J36" s="107"/>
      <c r="K36" s="107"/>
      <c r="L36" s="107"/>
      <c r="M36" s="106"/>
      <c r="N36" s="107"/>
      <c r="O36" s="106"/>
      <c r="P36" s="107"/>
      <c r="Q36" s="106"/>
    </row>
    <row r="37" spans="2:17" x14ac:dyDescent="0.25">
      <c r="B37" s="23"/>
      <c r="C37" s="23"/>
      <c r="D37" s="23"/>
      <c r="E37" s="23"/>
      <c r="F37" s="23"/>
      <c r="G37" s="107"/>
      <c r="H37" s="107"/>
      <c r="I37" s="107"/>
      <c r="J37" s="107"/>
      <c r="K37" s="107"/>
      <c r="L37" s="107"/>
      <c r="M37" s="107"/>
      <c r="N37" s="107"/>
      <c r="O37" s="108"/>
      <c r="P37" s="107"/>
      <c r="Q37" s="107"/>
    </row>
    <row r="38" spans="2:17" x14ac:dyDescent="0.25">
      <c r="B38" s="29" t="s">
        <v>39</v>
      </c>
      <c r="C38" s="28" t="s">
        <v>119</v>
      </c>
      <c r="D38" s="28"/>
      <c r="E38" s="23"/>
      <c r="F38" s="23"/>
      <c r="G38" s="107"/>
      <c r="H38" s="107"/>
      <c r="I38" s="107"/>
      <c r="J38" s="107"/>
      <c r="K38" s="107"/>
      <c r="L38" s="107"/>
      <c r="M38" s="107"/>
      <c r="N38" s="107"/>
      <c r="O38" s="109"/>
      <c r="P38" s="107"/>
      <c r="Q38" s="107"/>
    </row>
    <row r="39" spans="2:17" x14ac:dyDescent="0.25">
      <c r="B39" s="29"/>
      <c r="C39" s="28"/>
      <c r="D39" s="28"/>
      <c r="E39" s="23"/>
      <c r="F39" s="23"/>
      <c r="G39" s="110"/>
      <c r="H39" s="107"/>
      <c r="I39" s="110"/>
      <c r="J39" s="107"/>
      <c r="K39" s="107"/>
      <c r="L39" s="107"/>
      <c r="M39" s="107"/>
      <c r="N39" s="107"/>
      <c r="O39" s="107"/>
      <c r="P39" s="107"/>
      <c r="Q39" s="107"/>
    </row>
    <row r="40" spans="2:17" x14ac:dyDescent="0.25">
      <c r="B40" s="29"/>
      <c r="C40" s="28"/>
      <c r="D40" s="28"/>
      <c r="E40" s="23"/>
      <c r="F40" s="23"/>
      <c r="G40" s="107"/>
      <c r="H40" s="107"/>
      <c r="I40" s="107"/>
      <c r="J40" s="107"/>
      <c r="K40" s="107"/>
      <c r="L40" s="107"/>
      <c r="M40" s="107"/>
      <c r="N40" s="107"/>
      <c r="O40" s="111"/>
      <c r="P40" s="107"/>
      <c r="Q40" s="111"/>
    </row>
    <row r="41" spans="2:17" x14ac:dyDescent="0.25">
      <c r="B41" s="29" t="s">
        <v>41</v>
      </c>
      <c r="C41" s="28" t="s">
        <v>42</v>
      </c>
      <c r="D41" s="28"/>
      <c r="E41" s="23"/>
      <c r="F41" s="23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</row>
  </sheetData>
  <mergeCells count="3">
    <mergeCell ref="B9:Q9"/>
    <mergeCell ref="B7:Q7"/>
    <mergeCell ref="B8:Q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Масюра Илья</dc:creator>
  <cp:lastModifiedBy>Масюра Илья</cp:lastModifiedBy>
  <dcterms:created xsi:type="dcterms:W3CDTF">2017-11-07T08:59:04Z</dcterms:created>
  <dcterms:modified xsi:type="dcterms:W3CDTF">2017-11-07T09:11:48Z</dcterms:modified>
</cp:coreProperties>
</file>